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TOTALS'!$A$1:$C$20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9" i="14"/>
  <c r="G48" i="14"/>
  <c r="G47" i="14"/>
  <c r="G46" i="14"/>
  <c r="G44" i="14"/>
  <c r="G39" i="14"/>
  <c r="F39" i="14"/>
  <c r="E39" i="14"/>
  <c r="D39" i="14"/>
  <c r="G30" i="14"/>
  <c r="G29" i="14"/>
  <c r="G28" i="14"/>
  <c r="G26" i="14"/>
  <c r="G25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4" i="12"/>
  <c r="G33" i="12"/>
  <c r="G32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7" i="7"/>
  <c r="G15" i="7"/>
  <c r="G14" i="7"/>
  <c r="G9" i="7"/>
  <c r="F62" i="10"/>
  <c r="F64" i="10"/>
  <c r="E62" i="10"/>
  <c r="D62" i="10"/>
  <c r="G54" i="10"/>
  <c r="G52" i="10"/>
  <c r="G50" i="10"/>
  <c r="G49" i="10"/>
  <c r="G48" i="10"/>
  <c r="G47" i="10"/>
  <c r="G46" i="10"/>
  <c r="G44" i="10"/>
  <c r="F39" i="10"/>
  <c r="G39" i="10"/>
  <c r="E39" i="10"/>
  <c r="D39" i="10"/>
  <c r="G34" i="10"/>
  <c r="G33" i="10"/>
  <c r="G31" i="10"/>
  <c r="G30" i="10"/>
  <c r="G29" i="10"/>
  <c r="G28" i="10"/>
  <c r="G26" i="10"/>
  <c r="G25" i="10"/>
  <c r="G21" i="10"/>
  <c r="G19" i="10"/>
  <c r="G17" i="10"/>
  <c r="G15" i="10"/>
  <c r="G12" i="10"/>
  <c r="G10" i="10"/>
  <c r="F62" i="9"/>
  <c r="F64" i="9"/>
  <c r="E62" i="9"/>
  <c r="D62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30" i="9"/>
  <c r="G29" i="9"/>
  <c r="G25" i="9"/>
  <c r="G24" i="9"/>
  <c r="G23" i="9"/>
  <c r="G21" i="9"/>
  <c r="G19" i="9"/>
  <c r="G18" i="9"/>
  <c r="G17" i="9"/>
  <c r="G13" i="9"/>
  <c r="G11" i="9"/>
  <c r="G10" i="9"/>
  <c r="G9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5" i="11"/>
  <c r="G23" i="11"/>
  <c r="G22" i="11"/>
  <c r="G18" i="11"/>
  <c r="G15" i="11"/>
  <c r="G13" i="11"/>
  <c r="G10" i="11"/>
  <c r="F61" i="8"/>
  <c r="F63" i="8"/>
  <c r="E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4" i="6"/>
  <c r="F62" i="6"/>
  <c r="E62" i="6"/>
  <c r="G62" i="6"/>
  <c r="D62" i="6"/>
  <c r="G55" i="6"/>
  <c r="G54" i="6"/>
  <c r="G53" i="6"/>
  <c r="G52" i="6"/>
  <c r="G51" i="6"/>
  <c r="G50" i="6"/>
  <c r="G48" i="6"/>
  <c r="G47" i="6"/>
  <c r="G46" i="6"/>
  <c r="G45" i="6"/>
  <c r="G44" i="6"/>
  <c r="G39" i="6"/>
  <c r="F39" i="6"/>
  <c r="E39" i="6"/>
  <c r="D39" i="6"/>
  <c r="G34" i="6"/>
  <c r="G33" i="6"/>
  <c r="G32" i="6"/>
  <c r="G30" i="6"/>
  <c r="G29" i="6"/>
  <c r="G28" i="6"/>
  <c r="G26" i="6"/>
  <c r="G25" i="6"/>
  <c r="G21" i="6"/>
  <c r="G20" i="6"/>
  <c r="G19" i="6"/>
  <c r="G18" i="6"/>
  <c r="G16" i="6"/>
  <c r="G15" i="6"/>
  <c r="G13" i="6"/>
  <c r="G11" i="6"/>
  <c r="G62" i="5"/>
  <c r="F62" i="5"/>
  <c r="E62" i="5"/>
  <c r="D62" i="5"/>
  <c r="G56" i="5"/>
  <c r="G55" i="5"/>
  <c r="G54" i="5"/>
  <c r="G50" i="5"/>
  <c r="G48" i="5"/>
  <c r="G46" i="5"/>
  <c r="F39" i="5"/>
  <c r="G39" i="5"/>
  <c r="E39" i="5"/>
  <c r="D39" i="5"/>
  <c r="G25" i="5"/>
  <c r="G24" i="5"/>
  <c r="G23" i="5"/>
  <c r="G18" i="5"/>
  <c r="G15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G62" i="3"/>
  <c r="F62" i="3"/>
  <c r="E62" i="3"/>
  <c r="D62" i="3"/>
  <c r="G55" i="3"/>
  <c r="G54" i="3"/>
  <c r="G53" i="3"/>
  <c r="G51" i="3"/>
  <c r="G50" i="3"/>
  <c r="G49" i="3"/>
  <c r="G48" i="3"/>
  <c r="G47" i="3"/>
  <c r="G46" i="3"/>
  <c r="G45" i="3"/>
  <c r="F40" i="3"/>
  <c r="F64" i="3"/>
  <c r="E40" i="3"/>
  <c r="D40" i="3"/>
  <c r="G35" i="3"/>
  <c r="G34" i="3"/>
  <c r="G33" i="3"/>
  <c r="G32" i="3"/>
  <c r="G30" i="3"/>
  <c r="G29" i="3"/>
  <c r="G27" i="3"/>
  <c r="G25" i="3"/>
  <c r="G24" i="3"/>
  <c r="G23" i="3"/>
  <c r="G22" i="3"/>
  <c r="G20" i="3"/>
  <c r="G19" i="3"/>
  <c r="G18" i="3"/>
  <c r="G17" i="3"/>
  <c r="G14" i="3"/>
  <c r="G13" i="3"/>
  <c r="G12" i="3"/>
  <c r="G11" i="3"/>
  <c r="G9" i="3"/>
  <c r="F60" i="2"/>
  <c r="F62" i="2"/>
  <c r="E60" i="2"/>
  <c r="D60" i="2"/>
  <c r="G53" i="2"/>
  <c r="G50" i="2"/>
  <c r="G48" i="2"/>
  <c r="G47" i="2"/>
  <c r="G46" i="2"/>
  <c r="G44" i="2"/>
  <c r="G39" i="2"/>
  <c r="F39" i="2"/>
  <c r="E39" i="2"/>
  <c r="D39" i="2"/>
  <c r="G32" i="2"/>
  <c r="G30" i="2"/>
  <c r="G29" i="2"/>
  <c r="G25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E39" i="1"/>
  <c r="D39" i="1"/>
  <c r="G33" i="1"/>
  <c r="G31" i="1"/>
  <c r="G30" i="1"/>
  <c r="G29" i="1"/>
  <c r="G25" i="1"/>
  <c r="G24" i="1"/>
  <c r="G23" i="1"/>
  <c r="G20" i="1"/>
  <c r="G18" i="1"/>
  <c r="G15" i="1"/>
  <c r="G13" i="1"/>
  <c r="G11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G60" i="12"/>
  <c r="G60" i="7"/>
  <c r="G62" i="10"/>
  <c r="B7" i="13"/>
  <c r="G62" i="9"/>
  <c r="G61" i="11"/>
  <c r="G61" i="8"/>
  <c r="F64" i="5"/>
  <c r="G62" i="4"/>
  <c r="B8" i="13"/>
  <c r="B11" i="13"/>
  <c r="B6" i="13"/>
  <c r="B12" i="13"/>
  <c r="B13" i="13"/>
  <c r="B16" i="13"/>
  <c r="G40" i="3"/>
  <c r="G60" i="2"/>
  <c r="G39" i="1"/>
  <c r="G60" i="1"/>
  <c r="B9" i="13"/>
  <c r="B14" i="13"/>
</calcChain>
</file>

<file path=xl/sharedStrings.xml><?xml version="1.0" encoding="utf-8"?>
<sst xmlns="http://schemas.openxmlformats.org/spreadsheetml/2006/main" count="933" uniqueCount="151">
  <si>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</si>
  <si>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</si>
  <si>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</si>
  <si>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</si>
  <si>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</si>
  <si>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</si>
  <si>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</si>
  <si>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</si>
  <si>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</si>
  <si>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</si>
  <si>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</si>
  <si>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</si>
  <si>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</si>
  <si>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</si>
  <si>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</si>
  <si>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</si>
  <si>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</si>
  <si>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</si>
  <si>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</si>
  <si>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</si>
  <si>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</si>
  <si>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</si>
  <si>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</si>
  <si>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</si>
  <si>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</si>
  <si>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</si>
  <si>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</si>
  <si>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</si>
  <si>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</si>
  <si>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</si>
  <si>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</si>
  <si>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</si>
  <si>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</si>
  <si>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>SLOT</t>
  </si>
  <si>
    <t>HANDLE</t>
  </si>
  <si>
    <t>PAYOUT % (1)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</si>
  <si>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</si>
  <si>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</si>
  <si>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</si>
  <si>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</si>
  <si>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</si>
  <si>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</si>
  <si>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</si>
  <si>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</si>
  <si>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</si>
  <si>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</si>
  <si>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</si>
  <si>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</si>
  <si>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</si>
  <si>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</si>
  <si>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</si>
  <si>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</si>
  <si>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</si>
  <si>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</si>
  <si>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</si>
  <si>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</si>
  <si>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</si>
  <si>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</si>
  <si>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</si>
  <si>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</si>
  <si>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</si>
  <si>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</si>
  <si>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</si>
  <si>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</si>
  <si>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</si>
  <si>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</si>
  <si>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</si>
  <si>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</si>
  <si>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</si>
  <si>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</si>
  <si>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</si>
  <si>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</si>
  <si>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</si>
  <si>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</si>
  <si>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AMERISTAR KC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</si>
  <si>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</si>
  <si>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</si>
  <si>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</si>
  <si>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</si>
  <si>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</si>
  <si>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</si>
  <si>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</si>
  <si>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</si>
  <si>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</si>
  <si>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</si>
  <si>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</si>
  <si>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</si>
  <si>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</si>
  <si>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Let It Ride 3 Card Bonus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</si>
  <si>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</si>
  <si>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</si>
  <si>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</si>
  <si>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</si>
  <si>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</si>
  <si>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</si>
  <si>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</si>
  <si>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</si>
  <si>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</si>
  <si>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</si>
  <si>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</si>
  <si>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</si>
  <si>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</si>
  <si>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</si>
  <si>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Three Card Poker Progressive</t>
  </si>
  <si>
    <t xml:space="preserve">   Lunar Poker</t>
  </si>
  <si>
    <t>BOAT: ISLE OF CAPRI-CAPE GIRARDEAU</t>
  </si>
  <si>
    <t xml:space="preserve">   Super 7</t>
  </si>
  <si>
    <t xml:space="preserve">   Three Card Poker</t>
  </si>
  <si>
    <t xml:space="preserve">   Bix Six Wheel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</si>
  <si>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</si>
  <si>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</si>
  <si>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</si>
  <si>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</si>
  <si>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</si>
  <si>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</si>
  <si>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</si>
  <si>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</si>
  <si>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</si>
  <si>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</si>
  <si>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</si>
  <si>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</si>
  <si>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</si>
  <si>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</si>
  <si>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</si>
  <si>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</si>
  <si>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</si>
  <si>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</si>
  <si>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Four Card Prime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</si>
  <si>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</si>
  <si>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</si>
  <si>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</si>
  <si>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</si>
  <si>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</si>
  <si>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</si>
  <si>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21 plus 3 Extreme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</si>
  <si>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</si>
  <si>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</si>
  <si>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</si>
  <si>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</si>
  <si>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</si>
  <si>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</si>
  <si>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</si>
  <si>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</si>
  <si>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Baccarat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</si>
  <si>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</si>
  <si>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</si>
  <si>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</si>
  <si>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</si>
  <si>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</si>
  <si>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>MONTH ENDED:   MARCH 2019</t>
  </si>
  <si>
    <t xml:space="preserve">  Multi Denom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</si>
</sst>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6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sz val="11"/>
      <name val="Arial"/>
    </font>
    <font>
      <b/>
      <sz val="12"/>
      <name val="Arial"/>
    </font>
    <font>
      <b/>
      <sz val="11"/>
      <name val="Arial"/>
    </font>
    <font>
      <sz val="10"/>
      <name val="Arial"/>
    </font>
    <font>
      <sz val="14"/>
      <name val="Arial"/>
    </font>
    <font>
      <b/>
      <sz val="11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10" fillId="0" borderId="3" xfId="0" applyNumberFormat="1" applyFont="1" applyBorder="1" applyAlignment="1"/>
    <xf numFmtId="0" fontId="10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2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10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1" fillId="0" borderId="0" xfId="0" applyNumberFormat="1" applyFont="1" applyAlignment="1"/>
    <xf numFmtId="0" fontId="13" fillId="0" borderId="0" xfId="0" applyNumberFormat="1" applyFont="1" applyAlignment="1"/>
    <xf numFmtId="4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13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4" fillId="0" borderId="0" xfId="0" applyFont="1" applyAlignment="1"/>
    <xf numFmtId="164" fontId="11" fillId="0" borderId="0" xfId="0" applyNumberFormat="1" applyFont="1" applyAlignment="1"/>
    <xf numFmtId="4" fontId="11" fillId="0" borderId="0" xfId="0" applyNumberFormat="1" applyFont="1" applyAlignme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/>
    <xf numFmtId="0" fontId="7" fillId="0" borderId="0" xfId="0" applyFont="1" applyAlignme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7" fillId="0" borderId="4" xfId="0" applyNumberFormat="1" applyFont="1" applyBorder="1" applyAlignment="1"/>
    <xf numFmtId="3" fontId="14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7" fillId="0" borderId="7" xfId="0" applyNumberFormat="1" applyFont="1" applyBorder="1" applyAlignment="1"/>
    <xf numFmtId="4" fontId="14" fillId="0" borderId="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7" fillId="4" borderId="7" xfId="0" applyNumberFormat="1" applyFont="1" applyFill="1" applyBorder="1" applyAlignment="1"/>
    <xf numFmtId="4" fontId="13" fillId="4" borderId="3" xfId="0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164" fontId="14" fillId="4" borderId="3" xfId="0" applyNumberFormat="1" applyFont="1" applyFill="1" applyBorder="1" applyAlignment="1">
      <alignment horizontal="center"/>
    </xf>
    <xf numFmtId="0" fontId="14" fillId="0" borderId="8" xfId="0" applyNumberFormat="1" applyFont="1" applyBorder="1" applyAlignment="1"/>
    <xf numFmtId="0" fontId="13" fillId="0" borderId="8" xfId="0" applyNumberFormat="1" applyFont="1" applyBorder="1" applyAlignment="1"/>
    <xf numFmtId="0" fontId="15" fillId="0" borderId="0" xfId="0" applyNumberFormat="1" applyFont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3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9" fillId="0" borderId="0" xfId="0" applyNumberFormat="1" applyFont="1" applyAlignment="1"/>
    <xf numFmtId="0" fontId="6" fillId="0" borderId="3" xfId="0" applyNumberFormat="1" applyFont="1" applyBorder="1" applyAlignment="1"/>
    <xf numFmtId="0" fontId="9" fillId="0" borderId="3" xfId="0" applyNumberFormat="1" applyFont="1" applyBorder="1" applyAlignment="1" applyProtection="1">
      <protection locked="0"/>
    </xf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3" fontId="20" fillId="0" borderId="3" xfId="0" applyNumberFormat="1" applyFont="1" applyBorder="1" applyAlignment="1" applyProtection="1">
      <alignment horizontal="center"/>
      <protection locked="0"/>
    </xf>
    <xf numFmtId="40" fontId="20" fillId="0" borderId="3" xfId="0" applyNumberFormat="1" applyFont="1" applyBorder="1" applyAlignment="1" applyProtection="1">
      <protection locked="0"/>
    </xf>
    <xf numFmtId="164" fontId="20" fillId="0" borderId="3" xfId="0" applyNumberFormat="1" applyFont="1" applyBorder="1" applyAlignment="1" applyProtection="1">
      <protection locked="0"/>
    </xf>
    <xf numFmtId="4" fontId="20" fillId="0" borderId="3" xfId="0" applyNumberFormat="1" applyFont="1" applyBorder="1" applyAlignment="1" applyProtection="1">
      <protection locked="0"/>
    </xf>
    <xf numFmtId="3" fontId="20" fillId="3" borderId="3" xfId="0" applyNumberFormat="1" applyFont="1" applyFill="1" applyBorder="1" applyAlignment="1" applyProtection="1">
      <alignment horizontal="center"/>
      <protection locked="0"/>
    </xf>
    <xf numFmtId="4" fontId="20" fillId="2" borderId="3" xfId="0" applyNumberFormat="1" applyFont="1" applyFill="1" applyBorder="1" applyAlignment="1" applyProtection="1">
      <protection locked="0"/>
    </xf>
    <xf numFmtId="164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protection locked="0"/>
    </xf>
    <xf numFmtId="3" fontId="21" fillId="2" borderId="3" xfId="0" applyNumberFormat="1" applyFont="1" applyFill="1" applyBorder="1" applyAlignment="1">
      <alignment horizontal="center"/>
    </xf>
    <xf numFmtId="4" fontId="21" fillId="2" borderId="3" xfId="0" applyNumberFormat="1" applyFont="1" applyFill="1" applyBorder="1" applyAlignment="1"/>
    <xf numFmtId="164" fontId="21" fillId="0" borderId="3" xfId="0" applyNumberFormat="1" applyFont="1" applyBorder="1" applyAlignment="1" applyProtection="1">
      <protection locked="0"/>
    </xf>
    <xf numFmtId="0" fontId="22" fillId="0" borderId="1" xfId="0" applyNumberFormat="1" applyFont="1" applyBorder="1" applyAlignment="1">
      <alignment horizontal="center"/>
    </xf>
    <xf numFmtId="4" fontId="22" fillId="0" borderId="1" xfId="0" applyNumberFormat="1" applyFont="1" applyBorder="1" applyAlignment="1"/>
    <xf numFmtId="4" fontId="22" fillId="0" borderId="1" xfId="0" applyNumberFormat="1" applyFont="1" applyBorder="1" applyAlignment="1">
      <alignment horizontal="centerContinuous"/>
    </xf>
    <xf numFmtId="0" fontId="22" fillId="2" borderId="0" xfId="0" applyNumberFormat="1" applyFont="1" applyFill="1" applyAlignment="1">
      <alignment horizontal="center"/>
    </xf>
    <xf numFmtId="4" fontId="22" fillId="0" borderId="0" xfId="0" applyNumberFormat="1" applyFont="1" applyAlignment="1"/>
    <xf numFmtId="4" fontId="22" fillId="0" borderId="0" xfId="0" applyNumberFormat="1" applyFont="1" applyAlignment="1">
      <alignment horizontal="centerContinuous"/>
    </xf>
    <xf numFmtId="0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3" fillId="0" borderId="1" xfId="0" applyNumberFormat="1" applyFont="1" applyBorder="1" applyAlignment="1"/>
    <xf numFmtId="4" fontId="1" fillId="0" borderId="1" xfId="0" applyNumberFormat="1" applyFont="1" applyBorder="1" applyAlignment="1"/>
    <xf numFmtId="0" fontId="24" fillId="0" borderId="0" xfId="0" applyNumberFormat="1" applyFont="1" applyAlignment="1"/>
    <xf numFmtId="4" fontId="21" fillId="0" borderId="0" xfId="0" applyNumberFormat="1" applyFont="1" applyAlignment="1">
      <alignment horizontal="right"/>
    </xf>
    <xf numFmtId="40" fontId="20" fillId="2" borderId="3" xfId="0" applyNumberFormat="1" applyFont="1" applyFill="1" applyBorder="1" applyAlignment="1" applyProtection="1">
      <protection locked="0"/>
    </xf>
    <xf numFmtId="40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alignment horizontal="center"/>
      <protection locked="0"/>
    </xf>
    <xf numFmtId="0" fontId="23" fillId="0" borderId="1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40" fontId="20" fillId="5" borderId="3" xfId="0" applyNumberFormat="1" applyFont="1" applyFill="1" applyBorder="1" applyAlignment="1" applyProtection="1">
      <protection locked="0"/>
    </xf>
    <xf numFmtId="10" fontId="20" fillId="0" borderId="3" xfId="0" applyNumberFormat="1" applyFont="1" applyBorder="1" applyAlignment="1" applyProtection="1">
      <protection locked="0"/>
    </xf>
    <xf numFmtId="3" fontId="20" fillId="5" borderId="3" xfId="0" applyNumberFormat="1" applyFont="1" applyFill="1" applyBorder="1" applyAlignment="1" applyProtection="1">
      <alignment horizontal="center"/>
      <protection locked="0"/>
    </xf>
    <xf numFmtId="164" fontId="20" fillId="5" borderId="3" xfId="0" applyNumberFormat="1" applyFont="1" applyFill="1" applyBorder="1" applyAlignment="1" applyProtection="1">
      <protection locked="0"/>
    </xf>
    <xf numFmtId="4" fontId="20" fillId="5" borderId="3" xfId="0" applyNumberFormat="1" applyFont="1" applyFill="1" applyBorder="1" applyAlignment="1" applyProtection="1">
      <protection locked="0"/>
    </xf>
    <xf numFmtId="164" fontId="20" fillId="0" borderId="10" xfId="0" applyNumberFormat="1" applyFont="1" applyBorder="1" applyAlignment="1" applyProtection="1">
      <protection locked="0"/>
    </xf>
    <xf numFmtId="164" fontId="20" fillId="3" borderId="10" xfId="0" applyNumberFormat="1" applyFont="1" applyFill="1" applyBorder="1" applyAlignment="1" applyProtection="1">
      <protection locked="0"/>
    </xf>
    <xf numFmtId="164" fontId="21" fillId="0" borderId="10" xfId="0" applyNumberFormat="1" applyFont="1" applyBorder="1" applyAlignment="1" applyProtection="1">
      <protection locked="0"/>
    </xf>
    <xf numFmtId="4" fontId="22" fillId="0" borderId="0" xfId="0" applyNumberFormat="1" applyFont="1" applyBorder="1" applyAlignment="1">
      <alignment horizontal="centerContinuous"/>
    </xf>
    <xf numFmtId="0" fontId="22" fillId="2" borderId="0" xfId="0" applyNumberFormat="1" applyFont="1" applyFill="1" applyBorder="1" applyAlignment="1">
      <alignment horizontal="center"/>
    </xf>
    <xf numFmtId="4" fontId="22" fillId="0" borderId="11" xfId="0" applyNumberFormat="1" applyFont="1" applyBorder="1" applyAlignment="1">
      <alignment horizontal="centerContinuous"/>
    </xf>
    <xf numFmtId="164" fontId="21" fillId="0" borderId="12" xfId="0" applyNumberFormat="1" applyFont="1" applyBorder="1" applyAlignment="1" applyProtection="1">
      <protection locked="0"/>
    </xf>
    <xf numFmtId="40" fontId="20" fillId="0" borderId="3" xfId="0" applyNumberFormat="1" applyFont="1" applyFill="1" applyBorder="1" applyAlignment="1" applyProtection="1">
      <protection locked="0"/>
    </xf>
    <xf numFmtId="3" fontId="20" fillId="0" borderId="9" xfId="0" applyNumberFormat="1" applyFont="1" applyBorder="1" applyAlignment="1" applyProtection="1">
      <alignment horizontal="center"/>
      <protection locked="0"/>
    </xf>
    <xf numFmtId="40" fontId="20" fillId="0" borderId="9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/>
    <xf numFmtId="0" fontId="23" fillId="0" borderId="1" xfId="0" applyNumberFormat="1" applyFont="1" applyBorder="1" applyAlignment="1" applyProtection="1">
      <protection locked="0"/>
    </xf>
    <xf numFmtId="0" fontId="25" fillId="0" borderId="3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 applyProtection="1">
      <protection locked="0"/>
    </xf>
    <xf numFmtId="0" fontId="22" fillId="2" borderId="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149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>
        <v>5</v>
      </c>
      <c r="E11" s="88">
        <v>859098</v>
      </c>
      <c r="F11" s="88">
        <v>127823</v>
      </c>
      <c r="G11" s="89">
        <f>F11/E11</f>
        <v>0.14878744916179529</v>
      </c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>
        <v>1</v>
      </c>
      <c r="E13" s="88">
        <v>219166</v>
      </c>
      <c r="F13" s="88">
        <v>53044</v>
      </c>
      <c r="G13" s="89">
        <f>F13/E13</f>
        <v>0.24202659171586835</v>
      </c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>
        <v>2</v>
      </c>
      <c r="E15" s="88">
        <v>351929</v>
      </c>
      <c r="F15" s="88">
        <v>65484</v>
      </c>
      <c r="G15" s="89">
        <f>F15/E15</f>
        <v>0.1860716224011093</v>
      </c>
      <c r="H15" s="15"/>
    </row>
    <row r="16" spans="1:8" ht="15.75" x14ac:dyDescent="0.25">
      <c r="A16" s="83" t="s">
        <v>142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588835</v>
      </c>
      <c r="F18" s="88">
        <v>177590.5</v>
      </c>
      <c r="G18" s="89">
        <f>F18/E18</f>
        <v>0.30159637249823806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>
        <v>1</v>
      </c>
      <c r="E20" s="88">
        <v>873962</v>
      </c>
      <c r="F20" s="88">
        <v>159810</v>
      </c>
      <c r="G20" s="89">
        <f t="shared" ref="G20:G25" si="0">F20/E20</f>
        <v>0.18285692055260983</v>
      </c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>
        <v>8</v>
      </c>
      <c r="E23" s="88">
        <v>4710049</v>
      </c>
      <c r="F23" s="88">
        <v>532953.5</v>
      </c>
      <c r="G23" s="89">
        <f t="shared" si="0"/>
        <v>0.11315243217214938</v>
      </c>
      <c r="H23" s="15"/>
    </row>
    <row r="24" spans="1:8" ht="15.75" x14ac:dyDescent="0.25">
      <c r="A24" s="83" t="s">
        <v>19</v>
      </c>
      <c r="B24" s="13"/>
      <c r="C24" s="14"/>
      <c r="D24" s="87">
        <v>2</v>
      </c>
      <c r="E24" s="88">
        <v>194481</v>
      </c>
      <c r="F24" s="88">
        <v>68879</v>
      </c>
      <c r="G24" s="89">
        <f t="shared" si="0"/>
        <v>0.35416827350743774</v>
      </c>
      <c r="H24" s="15"/>
    </row>
    <row r="25" spans="1:8" ht="15.75" x14ac:dyDescent="0.25">
      <c r="A25" s="84" t="s">
        <v>20</v>
      </c>
      <c r="B25" s="13"/>
      <c r="C25" s="14"/>
      <c r="D25" s="87">
        <v>3</v>
      </c>
      <c r="E25" s="88">
        <v>543435</v>
      </c>
      <c r="F25" s="88">
        <v>126244.5</v>
      </c>
      <c r="G25" s="89">
        <f t="shared" si="0"/>
        <v>0.23230837174639102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90">
        <v>45448</v>
      </c>
      <c r="F29" s="90">
        <v>15954</v>
      </c>
      <c r="G29" s="89">
        <f>F29/E29</f>
        <v>0.35103854955113534</v>
      </c>
      <c r="H29" s="15"/>
    </row>
    <row r="30" spans="1:8" ht="15.75" x14ac:dyDescent="0.25">
      <c r="A30" s="85" t="s">
        <v>25</v>
      </c>
      <c r="B30" s="13"/>
      <c r="C30" s="14"/>
      <c r="D30" s="87">
        <v>1</v>
      </c>
      <c r="E30" s="90">
        <v>238650</v>
      </c>
      <c r="F30" s="88">
        <v>44969</v>
      </c>
      <c r="G30" s="89">
        <f>F30/E30</f>
        <v>0.18843075633773307</v>
      </c>
      <c r="H30" s="15"/>
    </row>
    <row r="31" spans="1:8" ht="15.75" x14ac:dyDescent="0.25">
      <c r="A31" s="85" t="s">
        <v>26</v>
      </c>
      <c r="B31" s="13"/>
      <c r="C31" s="14"/>
      <c r="D31" s="87">
        <v>15</v>
      </c>
      <c r="E31" s="90">
        <v>3032562</v>
      </c>
      <c r="F31" s="90">
        <v>460582.5</v>
      </c>
      <c r="G31" s="89">
        <f>F31/E31</f>
        <v>0.1518790052767264</v>
      </c>
      <c r="H31" s="15"/>
    </row>
    <row r="32" spans="1:8" ht="15.75" x14ac:dyDescent="0.25">
      <c r="A32" s="85" t="s">
        <v>137</v>
      </c>
      <c r="B32" s="13"/>
      <c r="C32" s="14"/>
      <c r="D32" s="87"/>
      <c r="E32" s="90"/>
      <c r="F32" s="90"/>
      <c r="G32" s="89"/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90">
        <v>225165</v>
      </c>
      <c r="F33" s="90">
        <v>66202.5</v>
      </c>
      <c r="G33" s="89">
        <f>F33/E33</f>
        <v>0.2940177203384185</v>
      </c>
      <c r="H33" s="15"/>
    </row>
    <row r="34" spans="1:8" ht="15.75" x14ac:dyDescent="0.25">
      <c r="A34" s="85" t="s">
        <v>27</v>
      </c>
      <c r="B34" s="13"/>
      <c r="C34" s="14"/>
      <c r="D34" s="87"/>
      <c r="E34" s="90"/>
      <c r="F34" s="90"/>
      <c r="G34" s="89"/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92"/>
      <c r="F36" s="90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42</v>
      </c>
      <c r="E39" s="96">
        <f>SUM(E9:E38)</f>
        <v>11882780</v>
      </c>
      <c r="F39" s="96">
        <f>SUM(F9:F38)</f>
        <v>1899536.5</v>
      </c>
      <c r="G39" s="97">
        <f>F39/E39</f>
        <v>0.15985623734513305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121</v>
      </c>
      <c r="E44" s="88">
        <v>13016517.75</v>
      </c>
      <c r="F44" s="88">
        <v>789198.37</v>
      </c>
      <c r="G44" s="89">
        <f t="shared" ref="G44:G50" si="1">1-(+F44/E44)</f>
        <v>0.93936946999515292</v>
      </c>
      <c r="H44" s="15"/>
    </row>
    <row r="45" spans="1:8" ht="15.75" x14ac:dyDescent="0.25">
      <c r="A45" s="27" t="s">
        <v>37</v>
      </c>
      <c r="B45" s="28"/>
      <c r="C45" s="14"/>
      <c r="D45" s="87">
        <v>2</v>
      </c>
      <c r="E45" s="88">
        <v>1066175.97</v>
      </c>
      <c r="F45" s="88">
        <v>141226.62</v>
      </c>
      <c r="G45" s="89">
        <f t="shared" si="1"/>
        <v>0.86753910801422396</v>
      </c>
      <c r="H45" s="15"/>
    </row>
    <row r="46" spans="1:8" ht="15.75" x14ac:dyDescent="0.25">
      <c r="A46" s="27" t="s">
        <v>38</v>
      </c>
      <c r="B46" s="28"/>
      <c r="C46" s="14"/>
      <c r="D46" s="87">
        <v>134</v>
      </c>
      <c r="E46" s="88">
        <v>10162456.25</v>
      </c>
      <c r="F46" s="88">
        <v>688417.82</v>
      </c>
      <c r="G46" s="89">
        <f t="shared" si="1"/>
        <v>0.93225871747295341</v>
      </c>
      <c r="H46" s="15"/>
    </row>
    <row r="47" spans="1:8" ht="15.75" x14ac:dyDescent="0.25">
      <c r="A47" s="27" t="s">
        <v>39</v>
      </c>
      <c r="B47" s="28"/>
      <c r="C47" s="14"/>
      <c r="D47" s="87">
        <v>10</v>
      </c>
      <c r="E47" s="88">
        <v>2631368.5</v>
      </c>
      <c r="F47" s="88">
        <v>115265</v>
      </c>
      <c r="G47" s="89">
        <f t="shared" si="1"/>
        <v>0.95619579697788437</v>
      </c>
      <c r="H47" s="15"/>
    </row>
    <row r="48" spans="1:8" ht="15.75" x14ac:dyDescent="0.25">
      <c r="A48" s="27" t="s">
        <v>40</v>
      </c>
      <c r="B48" s="28"/>
      <c r="C48" s="14"/>
      <c r="D48" s="87">
        <v>142</v>
      </c>
      <c r="E48" s="88">
        <v>13332293</v>
      </c>
      <c r="F48" s="88">
        <v>1130647.58</v>
      </c>
      <c r="G48" s="89">
        <f t="shared" si="1"/>
        <v>0.91519481457540719</v>
      </c>
      <c r="H48" s="15"/>
    </row>
    <row r="49" spans="1:8" ht="15.75" x14ac:dyDescent="0.25">
      <c r="A49" s="27" t="s">
        <v>41</v>
      </c>
      <c r="B49" s="28"/>
      <c r="C49" s="14"/>
      <c r="D49" s="87">
        <v>11</v>
      </c>
      <c r="E49" s="88">
        <v>1834822</v>
      </c>
      <c r="F49" s="88">
        <v>183206</v>
      </c>
      <c r="G49" s="89">
        <f t="shared" si="1"/>
        <v>0.90015053231321618</v>
      </c>
      <c r="H49" s="15"/>
    </row>
    <row r="50" spans="1:8" ht="15.75" x14ac:dyDescent="0.25">
      <c r="A50" s="27" t="s">
        <v>42</v>
      </c>
      <c r="B50" s="28"/>
      <c r="C50" s="14"/>
      <c r="D50" s="87">
        <v>16</v>
      </c>
      <c r="E50" s="88">
        <v>2067773.66</v>
      </c>
      <c r="F50" s="88">
        <v>61497.66</v>
      </c>
      <c r="G50" s="89">
        <f t="shared" si="1"/>
        <v>0.97025899826966555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>
        <v>1</v>
      </c>
      <c r="E52" s="88">
        <v>100075</v>
      </c>
      <c r="F52" s="88">
        <v>17550</v>
      </c>
      <c r="G52" s="89">
        <f>1-(+F52/E52)</f>
        <v>0.82463152635523351</v>
      </c>
      <c r="H52" s="15"/>
    </row>
    <row r="53" spans="1:8" ht="15.75" x14ac:dyDescent="0.25">
      <c r="A53" s="29" t="s">
        <v>65</v>
      </c>
      <c r="B53" s="30"/>
      <c r="C53" s="14"/>
      <c r="D53" s="87">
        <v>965</v>
      </c>
      <c r="E53" s="88">
        <v>87829434.370000005</v>
      </c>
      <c r="F53" s="88">
        <v>10437912.18</v>
      </c>
      <c r="G53" s="89">
        <f>1-(+F53/E53)</f>
        <v>0.8811570146742822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94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94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92"/>
      <c r="F57" s="90"/>
      <c r="G57" s="93"/>
      <c r="H57" s="15"/>
    </row>
    <row r="58" spans="1:8" x14ac:dyDescent="0.2">
      <c r="A58" s="16" t="s">
        <v>30</v>
      </c>
      <c r="B58" s="28"/>
      <c r="C58" s="14"/>
      <c r="D58" s="91"/>
      <c r="E58" s="92"/>
      <c r="F58" s="90"/>
      <c r="G58" s="93"/>
      <c r="H58" s="15"/>
    </row>
    <row r="59" spans="1:8" ht="15.75" x14ac:dyDescent="0.25">
      <c r="A59" s="32"/>
      <c r="B59" s="18"/>
      <c r="C59" s="14"/>
      <c r="D59" s="91"/>
      <c r="E59" s="94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1402</v>
      </c>
      <c r="E60" s="96">
        <f>SUM(E44:E59)</f>
        <v>132040916.5</v>
      </c>
      <c r="F60" s="96">
        <f>SUM(F44:F59)</f>
        <v>13564921.23</v>
      </c>
      <c r="G60" s="97">
        <f>1-(+F60/E60)</f>
        <v>0.89726728964350988</v>
      </c>
      <c r="H60" s="15"/>
    </row>
    <row r="61" spans="1:8" x14ac:dyDescent="0.2">
      <c r="A61" s="33"/>
      <c r="B61" s="33"/>
      <c r="C61" s="33"/>
      <c r="D61" s="106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6"/>
      <c r="D62" s="108"/>
      <c r="E62" s="108"/>
      <c r="F62" s="109">
        <f>F60+F39</f>
        <v>15464457.73</v>
      </c>
      <c r="G62" s="108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2</v>
      </c>
      <c r="E10" s="88">
        <v>1343143</v>
      </c>
      <c r="F10" s="88">
        <v>139778.5</v>
      </c>
      <c r="G10" s="120">
        <f>F10/E10</f>
        <v>0.10406821909506285</v>
      </c>
      <c r="H10" s="15"/>
    </row>
    <row r="11" spans="1:8" ht="15.75" x14ac:dyDescent="0.25">
      <c r="A11" s="83" t="s">
        <v>140</v>
      </c>
      <c r="B11" s="13"/>
      <c r="C11" s="14"/>
      <c r="D11" s="87"/>
      <c r="E11" s="88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107832</v>
      </c>
      <c r="F12" s="88">
        <v>19456</v>
      </c>
      <c r="G12" s="120">
        <f>F12/E12</f>
        <v>0.1804288151940055</v>
      </c>
      <c r="H12" s="15"/>
    </row>
    <row r="13" spans="1:8" ht="15.75" x14ac:dyDescent="0.25">
      <c r="A13" s="83" t="s">
        <v>81</v>
      </c>
      <c r="B13" s="13"/>
      <c r="C13" s="14"/>
      <c r="D13" s="87"/>
      <c r="E13" s="88"/>
      <c r="F13" s="88"/>
      <c r="G13" s="120"/>
      <c r="H13" s="15"/>
    </row>
    <row r="14" spans="1:8" ht="15.75" x14ac:dyDescent="0.25">
      <c r="A14" s="83" t="s">
        <v>121</v>
      </c>
      <c r="B14" s="13"/>
      <c r="C14" s="14"/>
      <c r="D14" s="87"/>
      <c r="E14" s="88"/>
      <c r="F14" s="88"/>
      <c r="G14" s="120"/>
      <c r="H14" s="15"/>
    </row>
    <row r="15" spans="1:8" ht="15.75" x14ac:dyDescent="0.25">
      <c r="A15" s="83" t="s">
        <v>123</v>
      </c>
      <c r="B15" s="13"/>
      <c r="C15" s="14"/>
      <c r="D15" s="87">
        <v>24</v>
      </c>
      <c r="E15" s="88">
        <v>4051779</v>
      </c>
      <c r="F15" s="88">
        <v>859856</v>
      </c>
      <c r="G15" s="120">
        <f>F15/E15</f>
        <v>0.21221690521620257</v>
      </c>
      <c r="H15" s="15"/>
    </row>
    <row r="16" spans="1:8" ht="15.75" x14ac:dyDescent="0.25">
      <c r="A16" s="83" t="s">
        <v>127</v>
      </c>
      <c r="B16" s="13"/>
      <c r="C16" s="14"/>
      <c r="D16" s="87"/>
      <c r="E16" s="88"/>
      <c r="F16" s="88"/>
      <c r="G16" s="120"/>
      <c r="H16" s="15"/>
    </row>
    <row r="17" spans="1:8" ht="15.75" x14ac:dyDescent="0.25">
      <c r="A17" s="83" t="s">
        <v>87</v>
      </c>
      <c r="B17" s="13"/>
      <c r="C17" s="14"/>
      <c r="D17" s="87">
        <v>1</v>
      </c>
      <c r="E17" s="88">
        <v>866290</v>
      </c>
      <c r="F17" s="88">
        <v>160413</v>
      </c>
      <c r="G17" s="120">
        <f>F17/E17</f>
        <v>0.18517240185157396</v>
      </c>
      <c r="H17" s="15"/>
    </row>
    <row r="18" spans="1:8" ht="15.75" x14ac:dyDescent="0.25">
      <c r="A18" s="85" t="s">
        <v>130</v>
      </c>
      <c r="B18" s="13"/>
      <c r="C18" s="14"/>
      <c r="D18" s="87"/>
      <c r="E18" s="88"/>
      <c r="F18" s="88"/>
      <c r="G18" s="120"/>
      <c r="H18" s="15"/>
    </row>
    <row r="19" spans="1:8" ht="15.75" x14ac:dyDescent="0.25">
      <c r="A19" s="83" t="s">
        <v>15</v>
      </c>
      <c r="B19" s="13"/>
      <c r="C19" s="14"/>
      <c r="D19" s="87">
        <v>4</v>
      </c>
      <c r="E19" s="88">
        <v>1727199</v>
      </c>
      <c r="F19" s="88">
        <v>318880</v>
      </c>
      <c r="G19" s="120">
        <f>F19/E19</f>
        <v>0.18462261731277055</v>
      </c>
      <c r="H19" s="15"/>
    </row>
    <row r="20" spans="1:8" ht="15.75" x14ac:dyDescent="0.25">
      <c r="A20" s="83" t="s">
        <v>63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88">
        <v>153775</v>
      </c>
      <c r="F21" s="88">
        <v>32093</v>
      </c>
      <c r="G21" s="120">
        <f>F21/E21</f>
        <v>0.20870102422370346</v>
      </c>
      <c r="H21" s="15"/>
    </row>
    <row r="22" spans="1:8" ht="15.75" x14ac:dyDescent="0.25">
      <c r="A22" s="83" t="s">
        <v>144</v>
      </c>
      <c r="B22" s="13"/>
      <c r="C22" s="14"/>
      <c r="D22" s="87"/>
      <c r="E22" s="88"/>
      <c r="F22" s="88"/>
      <c r="G22" s="120"/>
      <c r="H22" s="15"/>
    </row>
    <row r="23" spans="1:8" ht="15.75" x14ac:dyDescent="0.25">
      <c r="A23" s="83" t="s">
        <v>132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18</v>
      </c>
      <c r="B24" s="13"/>
      <c r="C24" s="14"/>
      <c r="D24" s="87"/>
      <c r="E24" s="88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5</v>
      </c>
      <c r="E25" s="88">
        <v>1124934</v>
      </c>
      <c r="F25" s="88">
        <v>262650</v>
      </c>
      <c r="G25" s="120">
        <f>F25/E25</f>
        <v>0.23348036418136531</v>
      </c>
      <c r="H25" s="15"/>
    </row>
    <row r="26" spans="1:8" ht="15.75" x14ac:dyDescent="0.25">
      <c r="A26" s="84" t="s">
        <v>21</v>
      </c>
      <c r="B26" s="13"/>
      <c r="C26" s="14"/>
      <c r="D26" s="87">
        <v>10</v>
      </c>
      <c r="E26" s="88">
        <v>136420</v>
      </c>
      <c r="F26" s="88">
        <v>136420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33651</v>
      </c>
      <c r="F28" s="88">
        <v>12051</v>
      </c>
      <c r="G28" s="120">
        <f t="shared" ref="G28:G34" si="0">F28/E28</f>
        <v>0.3581171436212891</v>
      </c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212766</v>
      </c>
      <c r="F29" s="88">
        <v>56526</v>
      </c>
      <c r="G29" s="120">
        <f t="shared" si="0"/>
        <v>0.26567214686557061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88">
        <v>138566</v>
      </c>
      <c r="F30" s="88">
        <v>20416</v>
      </c>
      <c r="G30" s="120">
        <f t="shared" si="0"/>
        <v>0.14733773075646261</v>
      </c>
      <c r="H30" s="15"/>
    </row>
    <row r="31" spans="1:8" ht="15.75" x14ac:dyDescent="0.25">
      <c r="A31" s="85" t="s">
        <v>89</v>
      </c>
      <c r="B31" s="13"/>
      <c r="C31" s="14"/>
      <c r="D31" s="87">
        <v>1</v>
      </c>
      <c r="E31" s="88">
        <v>184428</v>
      </c>
      <c r="F31" s="88">
        <v>58423</v>
      </c>
      <c r="G31" s="120">
        <f t="shared" si="0"/>
        <v>0.31677944780618994</v>
      </c>
      <c r="H31" s="15"/>
    </row>
    <row r="32" spans="1:8" ht="15.75" x14ac:dyDescent="0.25">
      <c r="A32" s="85" t="s">
        <v>125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1</v>
      </c>
      <c r="E33" s="88">
        <v>401520</v>
      </c>
      <c r="F33" s="88">
        <v>164581</v>
      </c>
      <c r="G33" s="120">
        <f t="shared" si="0"/>
        <v>0.40989489938234708</v>
      </c>
      <c r="H33" s="15"/>
    </row>
    <row r="34" spans="1:8" ht="15.75" x14ac:dyDescent="0.25">
      <c r="A34" s="85" t="s">
        <v>85</v>
      </c>
      <c r="B34" s="13"/>
      <c r="C34" s="14"/>
      <c r="D34" s="87">
        <v>5</v>
      </c>
      <c r="E34" s="88">
        <v>2837836</v>
      </c>
      <c r="F34" s="88">
        <v>360402.5</v>
      </c>
      <c r="G34" s="120">
        <f t="shared" si="0"/>
        <v>0.12699905843748546</v>
      </c>
      <c r="H34" s="15"/>
    </row>
    <row r="35" spans="1:8" x14ac:dyDescent="0.2">
      <c r="A35" s="16" t="s">
        <v>28</v>
      </c>
      <c r="B35" s="13"/>
      <c r="C35" s="14"/>
      <c r="D35" s="91"/>
      <c r="E35" s="110">
        <v>21385</v>
      </c>
      <c r="F35" s="88">
        <v>4277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>
        <v>300</v>
      </c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57</v>
      </c>
      <c r="E39" s="96">
        <f>SUM(E9:E38)</f>
        <v>13341524</v>
      </c>
      <c r="F39" s="96">
        <f>SUM(F9:F38)</f>
        <v>2606523</v>
      </c>
      <c r="G39" s="122">
        <f>F39/E39</f>
        <v>0.19536920969448468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62</v>
      </c>
      <c r="E44" s="127">
        <v>9355574.3000000007</v>
      </c>
      <c r="F44" s="88">
        <v>592540.49</v>
      </c>
      <c r="G44" s="120">
        <f>1-(+F44/E44)</f>
        <v>0.93666444506779234</v>
      </c>
      <c r="H44" s="15"/>
    </row>
    <row r="45" spans="1:8" ht="15.75" x14ac:dyDescent="0.25">
      <c r="A45" s="27" t="s">
        <v>37</v>
      </c>
      <c r="B45" s="28"/>
      <c r="C45" s="14"/>
      <c r="D45" s="87"/>
      <c r="E45" s="127"/>
      <c r="F45" s="88"/>
      <c r="G45" s="120"/>
      <c r="H45" s="15"/>
    </row>
    <row r="46" spans="1:8" ht="15.75" x14ac:dyDescent="0.25">
      <c r="A46" s="27" t="s">
        <v>38</v>
      </c>
      <c r="B46" s="28"/>
      <c r="C46" s="14"/>
      <c r="D46" s="87">
        <v>125</v>
      </c>
      <c r="E46" s="127">
        <v>9110995.75</v>
      </c>
      <c r="F46" s="88">
        <v>821017.49</v>
      </c>
      <c r="G46" s="120">
        <f>1-(+F46/E46)</f>
        <v>0.90988718329717144</v>
      </c>
      <c r="H46" s="15"/>
    </row>
    <row r="47" spans="1:8" ht="15.75" x14ac:dyDescent="0.25">
      <c r="A47" s="27" t="s">
        <v>39</v>
      </c>
      <c r="B47" s="28"/>
      <c r="C47" s="14"/>
      <c r="D47" s="87">
        <v>6</v>
      </c>
      <c r="E47" s="127">
        <v>1731054.5</v>
      </c>
      <c r="F47" s="88">
        <v>33892.75</v>
      </c>
      <c r="G47" s="120">
        <f>1-(+F47/E47)</f>
        <v>0.98042074931782908</v>
      </c>
      <c r="H47" s="15"/>
    </row>
    <row r="48" spans="1:8" ht="15.75" x14ac:dyDescent="0.25">
      <c r="A48" s="27" t="s">
        <v>40</v>
      </c>
      <c r="B48" s="28"/>
      <c r="C48" s="14"/>
      <c r="D48" s="87">
        <v>83</v>
      </c>
      <c r="E48" s="127">
        <v>15698356.189999999</v>
      </c>
      <c r="F48" s="88">
        <v>759676.57</v>
      </c>
      <c r="G48" s="120">
        <f t="shared" ref="G48:G54" si="1">1-(+F48/E48)</f>
        <v>0.95160789060934159</v>
      </c>
      <c r="H48" s="15"/>
    </row>
    <row r="49" spans="1:8" ht="15.75" x14ac:dyDescent="0.25">
      <c r="A49" s="27" t="s">
        <v>41</v>
      </c>
      <c r="B49" s="28"/>
      <c r="C49" s="14"/>
      <c r="D49" s="87">
        <v>8</v>
      </c>
      <c r="E49" s="127">
        <v>917200</v>
      </c>
      <c r="F49" s="88">
        <v>86122</v>
      </c>
      <c r="G49" s="120">
        <f t="shared" si="1"/>
        <v>0.90610335804622766</v>
      </c>
      <c r="H49" s="15"/>
    </row>
    <row r="50" spans="1:8" ht="15.75" x14ac:dyDescent="0.25">
      <c r="A50" s="27" t="s">
        <v>42</v>
      </c>
      <c r="B50" s="28"/>
      <c r="C50" s="14"/>
      <c r="D50" s="87">
        <v>27</v>
      </c>
      <c r="E50" s="127">
        <v>2147218</v>
      </c>
      <c r="F50" s="88">
        <v>204163.20000000001</v>
      </c>
      <c r="G50" s="120">
        <f t="shared" si="1"/>
        <v>0.90491733955285403</v>
      </c>
      <c r="H50" s="15"/>
    </row>
    <row r="51" spans="1:8" ht="15.75" x14ac:dyDescent="0.25">
      <c r="A51" s="27" t="s">
        <v>43</v>
      </c>
      <c r="B51" s="28"/>
      <c r="C51" s="14"/>
      <c r="D51" s="87"/>
      <c r="E51" s="127"/>
      <c r="F51" s="88"/>
      <c r="G51" s="120"/>
      <c r="H51" s="15"/>
    </row>
    <row r="52" spans="1:8" ht="15.75" x14ac:dyDescent="0.25">
      <c r="A52" s="54" t="s">
        <v>44</v>
      </c>
      <c r="B52" s="28"/>
      <c r="C52" s="14"/>
      <c r="D52" s="87">
        <v>7</v>
      </c>
      <c r="E52" s="127">
        <v>405775</v>
      </c>
      <c r="F52" s="88">
        <v>-11543</v>
      </c>
      <c r="G52" s="120">
        <f t="shared" si="1"/>
        <v>1.0284467993346067</v>
      </c>
      <c r="H52" s="15"/>
    </row>
    <row r="53" spans="1:8" ht="15.75" x14ac:dyDescent="0.25">
      <c r="A53" s="55" t="s">
        <v>64</v>
      </c>
      <c r="B53" s="28"/>
      <c r="C53" s="14"/>
      <c r="D53" s="87"/>
      <c r="E53" s="127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1060</v>
      </c>
      <c r="E54" s="127">
        <v>89164242.709999993</v>
      </c>
      <c r="F54" s="88">
        <v>10754485.98</v>
      </c>
      <c r="G54" s="120">
        <f t="shared" si="1"/>
        <v>0.87938566343261437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1378</v>
      </c>
      <c r="E62" s="96">
        <f>SUM(E44:E61)</f>
        <v>128530416.44999999</v>
      </c>
      <c r="F62" s="96">
        <f>SUM(F44:F61)</f>
        <v>13240355.48</v>
      </c>
      <c r="G62" s="126">
        <f>1-(+F62/E62)</f>
        <v>0.89698659783654655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15846878.48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115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296210</v>
      </c>
      <c r="F10" s="88">
        <v>10565.5</v>
      </c>
      <c r="G10" s="120">
        <f>F10/E10</f>
        <v>3.5668951082002631E-2</v>
      </c>
      <c r="H10" s="15"/>
    </row>
    <row r="11" spans="1:8" ht="15.75" x14ac:dyDescent="0.25">
      <c r="A11" s="83" t="s">
        <v>80</v>
      </c>
      <c r="B11" s="13"/>
      <c r="C11" s="14"/>
      <c r="D11" s="87"/>
      <c r="E11" s="115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88"/>
      <c r="G12" s="120"/>
      <c r="H12" s="15"/>
    </row>
    <row r="13" spans="1:8" ht="15.75" x14ac:dyDescent="0.25">
      <c r="A13" s="83" t="s">
        <v>81</v>
      </c>
      <c r="B13" s="13"/>
      <c r="C13" s="14"/>
      <c r="D13" s="87">
        <v>10</v>
      </c>
      <c r="E13" s="115">
        <v>1246373</v>
      </c>
      <c r="F13" s="88">
        <v>128328</v>
      </c>
      <c r="G13" s="120">
        <f t="shared" ref="G13:G18" si="0">F13/E13</f>
        <v>0.10296115207887206</v>
      </c>
      <c r="H13" s="15"/>
    </row>
    <row r="14" spans="1:8" ht="15.75" x14ac:dyDescent="0.25">
      <c r="A14" s="83" t="s">
        <v>141</v>
      </c>
      <c r="B14" s="13"/>
      <c r="C14" s="14"/>
      <c r="D14" s="87"/>
      <c r="E14" s="115"/>
      <c r="F14" s="88"/>
      <c r="G14" s="120"/>
      <c r="H14" s="15"/>
    </row>
    <row r="15" spans="1:8" ht="15.75" x14ac:dyDescent="0.25">
      <c r="A15" s="83" t="s">
        <v>129</v>
      </c>
      <c r="B15" s="13"/>
      <c r="C15" s="14"/>
      <c r="D15" s="87">
        <v>1</v>
      </c>
      <c r="E15" s="115">
        <v>198042</v>
      </c>
      <c r="F15" s="88">
        <v>78703</v>
      </c>
      <c r="G15" s="120">
        <f t="shared" si="0"/>
        <v>0.39740560083214671</v>
      </c>
      <c r="H15" s="15"/>
    </row>
    <row r="16" spans="1:8" ht="15.75" x14ac:dyDescent="0.25">
      <c r="A16" s="83" t="s">
        <v>139</v>
      </c>
      <c r="B16" s="13"/>
      <c r="C16" s="14"/>
      <c r="D16" s="87"/>
      <c r="E16" s="115"/>
      <c r="F16" s="88"/>
      <c r="G16" s="120"/>
      <c r="H16" s="15"/>
    </row>
    <row r="17" spans="1:8" ht="15.75" x14ac:dyDescent="0.25">
      <c r="A17" s="83" t="s">
        <v>59</v>
      </c>
      <c r="B17" s="13"/>
      <c r="C17" s="14"/>
      <c r="D17" s="87"/>
      <c r="E17" s="115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115">
        <v>405374</v>
      </c>
      <c r="F18" s="88">
        <v>51773.5</v>
      </c>
      <c r="G18" s="120">
        <f t="shared" si="0"/>
        <v>0.12771786054359677</v>
      </c>
      <c r="H18" s="15"/>
    </row>
    <row r="19" spans="1:8" ht="15.75" x14ac:dyDescent="0.25">
      <c r="A19" s="83" t="s">
        <v>15</v>
      </c>
      <c r="B19" s="13"/>
      <c r="C19" s="14"/>
      <c r="D19" s="87"/>
      <c r="E19" s="115"/>
      <c r="F19" s="88"/>
      <c r="G19" s="120"/>
      <c r="H19" s="15"/>
    </row>
    <row r="20" spans="1:8" ht="15.75" x14ac:dyDescent="0.25">
      <c r="A20" s="85" t="s">
        <v>143</v>
      </c>
      <c r="B20" s="13"/>
      <c r="C20" s="14"/>
      <c r="D20" s="87"/>
      <c r="E20" s="115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/>
      <c r="E21" s="115"/>
      <c r="F21" s="88"/>
      <c r="G21" s="120"/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115">
        <v>151748</v>
      </c>
      <c r="F22" s="88">
        <v>39434</v>
      </c>
      <c r="G22" s="120">
        <f>F22/E22</f>
        <v>0.25986503940743866</v>
      </c>
      <c r="H22" s="15"/>
    </row>
    <row r="23" spans="1:8" ht="15.75" x14ac:dyDescent="0.25">
      <c r="A23" s="83" t="s">
        <v>78</v>
      </c>
      <c r="B23" s="13"/>
      <c r="C23" s="14"/>
      <c r="D23" s="87">
        <v>1</v>
      </c>
      <c r="E23" s="115">
        <v>51716</v>
      </c>
      <c r="F23" s="88">
        <v>13066</v>
      </c>
      <c r="G23" s="120">
        <f>F23/E23</f>
        <v>0.25264908345579706</v>
      </c>
      <c r="H23" s="15"/>
    </row>
    <row r="24" spans="1:8" ht="15.75" x14ac:dyDescent="0.25">
      <c r="A24" s="83" t="s">
        <v>83</v>
      </c>
      <c r="B24" s="13"/>
      <c r="C24" s="14"/>
      <c r="D24" s="87"/>
      <c r="E24" s="115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115">
        <v>61449</v>
      </c>
      <c r="F25" s="88">
        <v>28631</v>
      </c>
      <c r="G25" s="120">
        <f>F25/E25</f>
        <v>0.46593109733274746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88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120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>
        <v>1</v>
      </c>
      <c r="E30" s="88">
        <v>187773</v>
      </c>
      <c r="F30" s="88">
        <v>46373</v>
      </c>
      <c r="G30" s="120">
        <f>F30/E30</f>
        <v>0.2469630884099418</v>
      </c>
      <c r="H30" s="15"/>
    </row>
    <row r="31" spans="1:8" ht="15.75" x14ac:dyDescent="0.25">
      <c r="A31" s="85" t="s">
        <v>84</v>
      </c>
      <c r="B31" s="13"/>
      <c r="C31" s="14"/>
      <c r="D31" s="87"/>
      <c r="E31" s="88"/>
      <c r="F31" s="88"/>
      <c r="G31" s="120"/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/>
      <c r="E33" s="88"/>
      <c r="F33" s="88"/>
      <c r="G33" s="120"/>
      <c r="H33" s="15"/>
    </row>
    <row r="34" spans="1:8" ht="15.75" x14ac:dyDescent="0.25">
      <c r="A34" s="85" t="s">
        <v>85</v>
      </c>
      <c r="B34" s="13"/>
      <c r="C34" s="14"/>
      <c r="D34" s="87">
        <v>1</v>
      </c>
      <c r="E34" s="88">
        <v>317927</v>
      </c>
      <c r="F34" s="88">
        <v>39548.5</v>
      </c>
      <c r="G34" s="120">
        <f>F34/E34</f>
        <v>0.12439490826510488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>
        <v>2000</v>
      </c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20</v>
      </c>
      <c r="E39" s="96">
        <f>SUM(E9:E38)</f>
        <v>2916612</v>
      </c>
      <c r="F39" s="96">
        <f>SUM(F9:F38)</f>
        <v>438422.5</v>
      </c>
      <c r="G39" s="122">
        <f>F39/E39</f>
        <v>0.1503191031237614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26</v>
      </c>
      <c r="E44" s="88">
        <v>2999866.75</v>
      </c>
      <c r="F44" s="88">
        <v>166646.45000000001</v>
      </c>
      <c r="G44" s="120">
        <f>1-(+F44/E44)</f>
        <v>0.94444871593046587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120"/>
      <c r="H45" s="15"/>
    </row>
    <row r="46" spans="1:8" ht="15.75" x14ac:dyDescent="0.25">
      <c r="A46" s="27" t="s">
        <v>38</v>
      </c>
      <c r="B46" s="28"/>
      <c r="C46" s="14"/>
      <c r="D46" s="87">
        <v>146</v>
      </c>
      <c r="E46" s="88">
        <v>11595584</v>
      </c>
      <c r="F46" s="88">
        <v>791677.16</v>
      </c>
      <c r="G46" s="120">
        <f t="shared" ref="G46:G52" si="1">1-(+F46/E46)</f>
        <v>0.93172597775153021</v>
      </c>
      <c r="H46" s="15"/>
    </row>
    <row r="47" spans="1:8" ht="15.75" x14ac:dyDescent="0.25">
      <c r="A47" s="27" t="s">
        <v>39</v>
      </c>
      <c r="B47" s="28"/>
      <c r="C47" s="14"/>
      <c r="D47" s="87">
        <v>25</v>
      </c>
      <c r="E47" s="88">
        <v>2193469.5</v>
      </c>
      <c r="F47" s="88">
        <v>188331.5</v>
      </c>
      <c r="G47" s="120">
        <f t="shared" si="1"/>
        <v>0.9141399048402542</v>
      </c>
      <c r="H47" s="15"/>
    </row>
    <row r="48" spans="1:8" ht="15.75" x14ac:dyDescent="0.25">
      <c r="A48" s="27" t="s">
        <v>40</v>
      </c>
      <c r="B48" s="28"/>
      <c r="C48" s="14"/>
      <c r="D48" s="87">
        <v>87</v>
      </c>
      <c r="E48" s="88">
        <v>10068693</v>
      </c>
      <c r="F48" s="88">
        <v>879006.69</v>
      </c>
      <c r="G48" s="120">
        <f t="shared" si="1"/>
        <v>0.91269902756991406</v>
      </c>
      <c r="H48" s="15"/>
    </row>
    <row r="49" spans="1:8" ht="15.75" x14ac:dyDescent="0.25">
      <c r="A49" s="27" t="s">
        <v>41</v>
      </c>
      <c r="B49" s="28"/>
      <c r="C49" s="14"/>
      <c r="D49" s="87">
        <v>6</v>
      </c>
      <c r="E49" s="88">
        <v>2066306</v>
      </c>
      <c r="F49" s="88">
        <v>60253</v>
      </c>
      <c r="G49" s="120">
        <f t="shared" si="1"/>
        <v>0.97084023373111239</v>
      </c>
      <c r="H49" s="15"/>
    </row>
    <row r="50" spans="1:8" ht="15.75" x14ac:dyDescent="0.25">
      <c r="A50" s="27" t="s">
        <v>42</v>
      </c>
      <c r="B50" s="28"/>
      <c r="C50" s="14"/>
      <c r="D50" s="87">
        <v>6</v>
      </c>
      <c r="E50" s="88">
        <v>1572750</v>
      </c>
      <c r="F50" s="88">
        <v>141505</v>
      </c>
      <c r="G50" s="120">
        <f t="shared" si="1"/>
        <v>0.91002702273088543</v>
      </c>
      <c r="H50" s="15"/>
    </row>
    <row r="51" spans="1:8" ht="15.75" x14ac:dyDescent="0.25">
      <c r="A51" s="27" t="s">
        <v>43</v>
      </c>
      <c r="B51" s="28"/>
      <c r="C51" s="14"/>
      <c r="D51" s="87">
        <v>1</v>
      </c>
      <c r="E51" s="88">
        <v>160930</v>
      </c>
      <c r="F51" s="88">
        <v>19040</v>
      </c>
      <c r="G51" s="120">
        <f t="shared" si="1"/>
        <v>0.8816876903001305</v>
      </c>
      <c r="H51" s="15"/>
    </row>
    <row r="52" spans="1:8" ht="15.75" x14ac:dyDescent="0.25">
      <c r="A52" s="54" t="s">
        <v>44</v>
      </c>
      <c r="B52" s="28"/>
      <c r="C52" s="14"/>
      <c r="D52" s="87">
        <v>1</v>
      </c>
      <c r="E52" s="88">
        <v>924150</v>
      </c>
      <c r="F52" s="88">
        <v>31075</v>
      </c>
      <c r="G52" s="120">
        <f t="shared" si="1"/>
        <v>0.9663745063030893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582</v>
      </c>
      <c r="E54" s="88">
        <v>41443511.990000002</v>
      </c>
      <c r="F54" s="88">
        <v>5132042.58</v>
      </c>
      <c r="G54" s="120">
        <f>1-(+F54/E54)</f>
        <v>0.87616776828087539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16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47</v>
      </c>
      <c r="B58" s="28"/>
      <c r="C58" s="14"/>
      <c r="D58" s="91"/>
      <c r="E58" s="110"/>
      <c r="F58" s="88">
        <v>6000</v>
      </c>
      <c r="G58" s="121"/>
      <c r="H58" s="15"/>
    </row>
    <row r="59" spans="1:8" x14ac:dyDescent="0.2">
      <c r="A59" s="16" t="s">
        <v>30</v>
      </c>
      <c r="B59" s="28"/>
      <c r="C59" s="21"/>
      <c r="D59" s="91"/>
      <c r="E59" s="110"/>
      <c r="F59" s="88"/>
      <c r="G59" s="121"/>
      <c r="H59" s="15"/>
    </row>
    <row r="60" spans="1:8" ht="15.75" x14ac:dyDescent="0.25">
      <c r="A60" s="32"/>
      <c r="B60" s="18"/>
      <c r="C60" s="33"/>
      <c r="D60" s="91"/>
      <c r="E60" s="94"/>
      <c r="F60" s="94"/>
      <c r="G60" s="121"/>
      <c r="H60" s="2"/>
    </row>
    <row r="61" spans="1:8" ht="18" x14ac:dyDescent="0.25">
      <c r="A61" s="20" t="s">
        <v>48</v>
      </c>
      <c r="B61" s="20"/>
      <c r="C61" s="36"/>
      <c r="D61" s="95">
        <f>SUM(D44:D57)</f>
        <v>880</v>
      </c>
      <c r="E61" s="96">
        <f>SUM(E44:E60)</f>
        <v>73025261.24000001</v>
      </c>
      <c r="F61" s="96">
        <f>SUM(F44:F60)</f>
        <v>7415577.3799999999</v>
      </c>
      <c r="G61" s="126">
        <f>1-(+F61/E61)</f>
        <v>0.89845188837286794</v>
      </c>
      <c r="H61" s="2"/>
    </row>
    <row r="62" spans="1:8" ht="18" x14ac:dyDescent="0.25">
      <c r="A62" s="38"/>
      <c r="B62" s="39"/>
      <c r="C62" s="39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40"/>
      <c r="C63" s="40"/>
      <c r="D63" s="108"/>
      <c r="E63" s="108"/>
      <c r="F63" s="109">
        <f>F61+F39</f>
        <v>7853999.8799999999</v>
      </c>
      <c r="G63" s="108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53</v>
      </c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111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61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25</v>
      </c>
      <c r="B17" s="13"/>
      <c r="C17" s="14"/>
      <c r="D17" s="87">
        <v>1</v>
      </c>
      <c r="E17" s="88">
        <v>36305</v>
      </c>
      <c r="F17" s="88">
        <v>17018</v>
      </c>
      <c r="G17" s="89">
        <f>F17/E17</f>
        <v>0.46875086076298028</v>
      </c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97372</v>
      </c>
      <c r="F18" s="88">
        <v>24278.5</v>
      </c>
      <c r="G18" s="89">
        <f>F18/E18</f>
        <v>0.24933759191554039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/>
      <c r="E25" s="88"/>
      <c r="F25" s="88"/>
      <c r="G25" s="89"/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27</v>
      </c>
      <c r="B31" s="13"/>
      <c r="C31" s="14"/>
      <c r="D31" s="87">
        <v>1</v>
      </c>
      <c r="E31" s="88">
        <v>16002</v>
      </c>
      <c r="F31" s="88">
        <v>4217.5</v>
      </c>
      <c r="G31" s="89">
        <f>F31/E31</f>
        <v>0.2635608048993876</v>
      </c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88">
        <v>61494</v>
      </c>
      <c r="F32" s="88">
        <v>17454</v>
      </c>
      <c r="G32" s="89">
        <f>F32/E32</f>
        <v>0.28383256903112497</v>
      </c>
      <c r="H32" s="15"/>
    </row>
    <row r="33" spans="1:8" ht="15.75" x14ac:dyDescent="0.25">
      <c r="A33" s="85" t="s">
        <v>137</v>
      </c>
      <c r="B33" s="13"/>
      <c r="C33" s="14"/>
      <c r="D33" s="87">
        <v>3</v>
      </c>
      <c r="E33" s="88">
        <v>163580</v>
      </c>
      <c r="F33" s="88">
        <v>44677</v>
      </c>
      <c r="G33" s="89">
        <f>F33/E33</f>
        <v>0.27312018584178993</v>
      </c>
      <c r="H33" s="15"/>
    </row>
    <row r="34" spans="1:8" ht="15.75" x14ac:dyDescent="0.25">
      <c r="A34" s="85" t="s">
        <v>134</v>
      </c>
      <c r="B34" s="13"/>
      <c r="C34" s="14"/>
      <c r="D34" s="87">
        <v>1</v>
      </c>
      <c r="E34" s="88">
        <v>34625</v>
      </c>
      <c r="F34" s="88">
        <v>12782</v>
      </c>
      <c r="G34" s="89">
        <f>F34/E34</f>
        <v>0.3691552346570397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8</v>
      </c>
      <c r="E39" s="96">
        <f>SUM(E9:E38)</f>
        <v>409378</v>
      </c>
      <c r="F39" s="96">
        <f>SUM(F9:F38)</f>
        <v>120427</v>
      </c>
      <c r="G39" s="97">
        <f>F39/E39</f>
        <v>0.29417066867296238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38</v>
      </c>
      <c r="E44" s="88">
        <v>1957757.35</v>
      </c>
      <c r="F44" s="88">
        <v>125954.75</v>
      </c>
      <c r="G44" s="89">
        <f>1-(+F44/E44)</f>
        <v>0.93566375833041826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48</v>
      </c>
      <c r="E46" s="88">
        <v>1560486.5</v>
      </c>
      <c r="F46" s="88">
        <v>142156.01</v>
      </c>
      <c r="G46" s="89">
        <f>1-(+F46/E46)</f>
        <v>0.90890276205529497</v>
      </c>
      <c r="H46" s="15"/>
    </row>
    <row r="47" spans="1:8" ht="15.75" x14ac:dyDescent="0.25">
      <c r="A47" s="27" t="s">
        <v>39</v>
      </c>
      <c r="B47" s="28"/>
      <c r="C47" s="14"/>
      <c r="D47" s="87"/>
      <c r="E47" s="88"/>
      <c r="F47" s="88"/>
      <c r="G47" s="89"/>
      <c r="H47" s="15"/>
    </row>
    <row r="48" spans="1:8" ht="15.75" x14ac:dyDescent="0.25">
      <c r="A48" s="27" t="s">
        <v>40</v>
      </c>
      <c r="B48" s="28"/>
      <c r="C48" s="14"/>
      <c r="D48" s="87">
        <v>31</v>
      </c>
      <c r="E48" s="88">
        <v>2032243.02</v>
      </c>
      <c r="F48" s="88">
        <v>179309.12</v>
      </c>
      <c r="G48" s="89">
        <f>1-(+F48/E48)</f>
        <v>0.91176787508415214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4</v>
      </c>
      <c r="E50" s="88">
        <v>130455</v>
      </c>
      <c r="F50" s="88">
        <v>22080</v>
      </c>
      <c r="G50" s="89">
        <f>1-(+F50/E50)</f>
        <v>0.83074623433367822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65</v>
      </c>
      <c r="B53" s="30"/>
      <c r="C53" s="14"/>
      <c r="D53" s="128">
        <v>319</v>
      </c>
      <c r="E53" s="129">
        <v>13543104.58</v>
      </c>
      <c r="F53" s="129">
        <v>1686467.69</v>
      </c>
      <c r="G53" s="89">
        <f>1-(+F53/E53)</f>
        <v>0.87547407021499946</v>
      </c>
      <c r="H53" s="15"/>
    </row>
    <row r="54" spans="1:8" ht="15.75" x14ac:dyDescent="0.2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16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440</v>
      </c>
      <c r="E60" s="96">
        <f>SUM(E44:E59)</f>
        <v>19224046.449999999</v>
      </c>
      <c r="F60" s="96">
        <f>SUM(F44:F59)</f>
        <v>2155967.5699999998</v>
      </c>
      <c r="G60" s="97">
        <f>1-(F60/E60)</f>
        <v>0.88785048061512561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2276394.5699999998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MARCH 2019</v>
      </c>
      <c r="B3" s="21"/>
      <c r="C3" s="21"/>
      <c r="D3" s="21"/>
      <c r="E3" s="21"/>
      <c r="F3" s="21"/>
      <c r="G3" s="21"/>
      <c r="H3" s="21"/>
    </row>
    <row r="4" spans="1:8" x14ac:dyDescent="0.2">
      <c r="A4" s="73"/>
      <c r="B4" s="73"/>
      <c r="C4" s="73"/>
      <c r="D4" s="73"/>
      <c r="E4" s="73"/>
      <c r="F4" s="5"/>
      <c r="G4" s="5"/>
      <c r="H4" s="21"/>
    </row>
    <row r="5" spans="1:8" ht="23.25" x14ac:dyDescent="0.35">
      <c r="A5" s="21"/>
      <c r="B5" s="73"/>
      <c r="C5" s="73"/>
      <c r="D5" s="74" t="s">
        <v>105</v>
      </c>
      <c r="E5" s="75"/>
      <c r="F5" s="8"/>
      <c r="G5" s="5"/>
      <c r="H5" s="76"/>
    </row>
    <row r="6" spans="1:8" ht="18" x14ac:dyDescent="0.25">
      <c r="A6" s="23" t="s">
        <v>3</v>
      </c>
      <c r="B6" s="73"/>
      <c r="C6" s="73"/>
      <c r="D6" s="73"/>
      <c r="E6" s="73"/>
      <c r="F6" s="5"/>
      <c r="G6" s="5"/>
      <c r="H6" s="76"/>
    </row>
    <row r="7" spans="1:8" ht="15.75" x14ac:dyDescent="0.25">
      <c r="A7" s="77"/>
      <c r="B7" s="77"/>
      <c r="C7" s="77"/>
      <c r="D7" s="77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7"/>
      <c r="B8" s="77"/>
      <c r="C8" s="77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0" t="s">
        <v>10</v>
      </c>
      <c r="B9" s="131"/>
      <c r="C9" s="14"/>
      <c r="D9" s="87"/>
      <c r="E9" s="88"/>
      <c r="F9" s="88"/>
      <c r="G9" s="89"/>
      <c r="H9" s="79"/>
    </row>
    <row r="10" spans="1:8" ht="15.75" x14ac:dyDescent="0.25">
      <c r="A10" s="130" t="s">
        <v>11</v>
      </c>
      <c r="B10" s="131"/>
      <c r="C10" s="14"/>
      <c r="D10" s="87">
        <v>1</v>
      </c>
      <c r="E10" s="88">
        <v>107388</v>
      </c>
      <c r="F10" s="88">
        <v>23648.5</v>
      </c>
      <c r="G10" s="89">
        <f>F10/E10</f>
        <v>0.22021548031437405</v>
      </c>
      <c r="H10" s="79"/>
    </row>
    <row r="11" spans="1:8" ht="15.75" x14ac:dyDescent="0.25">
      <c r="A11" s="130" t="s">
        <v>56</v>
      </c>
      <c r="B11" s="131"/>
      <c r="C11" s="14"/>
      <c r="D11" s="87"/>
      <c r="E11" s="88"/>
      <c r="F11" s="88"/>
      <c r="G11" s="89"/>
      <c r="H11" s="79"/>
    </row>
    <row r="12" spans="1:8" ht="15.75" x14ac:dyDescent="0.25">
      <c r="A12" s="130" t="s">
        <v>69</v>
      </c>
      <c r="B12" s="131"/>
      <c r="C12" s="14"/>
      <c r="D12" s="87"/>
      <c r="E12" s="88"/>
      <c r="F12" s="88"/>
      <c r="G12" s="89"/>
      <c r="H12" s="79"/>
    </row>
    <row r="13" spans="1:8" ht="15.75" x14ac:dyDescent="0.25">
      <c r="A13" s="130" t="s">
        <v>13</v>
      </c>
      <c r="B13" s="131"/>
      <c r="C13" s="14"/>
      <c r="D13" s="87"/>
      <c r="E13" s="88"/>
      <c r="F13" s="88"/>
      <c r="G13" s="89"/>
      <c r="H13" s="79"/>
    </row>
    <row r="14" spans="1:8" ht="15.75" x14ac:dyDescent="0.25">
      <c r="A14" s="130" t="s">
        <v>71</v>
      </c>
      <c r="B14" s="131"/>
      <c r="C14" s="14"/>
      <c r="D14" s="87"/>
      <c r="E14" s="88"/>
      <c r="F14" s="88"/>
      <c r="G14" s="89"/>
      <c r="H14" s="79"/>
    </row>
    <row r="15" spans="1:8" ht="15.75" x14ac:dyDescent="0.25">
      <c r="A15" s="130" t="s">
        <v>25</v>
      </c>
      <c r="B15" s="131"/>
      <c r="C15" s="14"/>
      <c r="D15" s="87">
        <v>2</v>
      </c>
      <c r="E15" s="88">
        <v>560694</v>
      </c>
      <c r="F15" s="88">
        <v>144628</v>
      </c>
      <c r="G15" s="89">
        <f>F15/E15</f>
        <v>0.25794461863333656</v>
      </c>
      <c r="H15" s="79"/>
    </row>
    <row r="16" spans="1:8" ht="15.75" x14ac:dyDescent="0.25">
      <c r="A16" s="130" t="s">
        <v>72</v>
      </c>
      <c r="B16" s="131"/>
      <c r="C16" s="14"/>
      <c r="D16" s="87"/>
      <c r="E16" s="88"/>
      <c r="F16" s="88"/>
      <c r="G16" s="89"/>
      <c r="H16" s="79"/>
    </row>
    <row r="17" spans="1:8" ht="15.75" x14ac:dyDescent="0.25">
      <c r="A17" s="130" t="s">
        <v>112</v>
      </c>
      <c r="B17" s="131"/>
      <c r="C17" s="14"/>
      <c r="D17" s="87"/>
      <c r="E17" s="88"/>
      <c r="F17" s="88"/>
      <c r="G17" s="89"/>
      <c r="H17" s="79"/>
    </row>
    <row r="18" spans="1:8" ht="15.75" x14ac:dyDescent="0.25">
      <c r="A18" s="130" t="s">
        <v>14</v>
      </c>
      <c r="B18" s="131"/>
      <c r="C18" s="14"/>
      <c r="D18" s="87"/>
      <c r="E18" s="88"/>
      <c r="F18" s="88"/>
      <c r="G18" s="89"/>
      <c r="H18" s="79"/>
    </row>
    <row r="19" spans="1:8" ht="15.75" x14ac:dyDescent="0.25">
      <c r="A19" s="130" t="s">
        <v>16</v>
      </c>
      <c r="B19" s="131"/>
      <c r="C19" s="14"/>
      <c r="D19" s="87">
        <v>1</v>
      </c>
      <c r="E19" s="88">
        <v>698520</v>
      </c>
      <c r="F19" s="88">
        <v>28820</v>
      </c>
      <c r="G19" s="89">
        <f>F19/E19</f>
        <v>4.1258661169329441E-2</v>
      </c>
      <c r="H19" s="79"/>
    </row>
    <row r="20" spans="1:8" ht="15.75" x14ac:dyDescent="0.25">
      <c r="A20" s="130" t="s">
        <v>104</v>
      </c>
      <c r="B20" s="131"/>
      <c r="C20" s="14"/>
      <c r="D20" s="87"/>
      <c r="E20" s="88"/>
      <c r="F20" s="88"/>
      <c r="G20" s="89"/>
      <c r="H20" s="79"/>
    </row>
    <row r="21" spans="1:8" ht="15.75" x14ac:dyDescent="0.25">
      <c r="A21" s="130" t="s">
        <v>106</v>
      </c>
      <c r="B21" s="131"/>
      <c r="C21" s="14"/>
      <c r="D21" s="87"/>
      <c r="E21" s="88"/>
      <c r="F21" s="88"/>
      <c r="G21" s="89"/>
      <c r="H21" s="79"/>
    </row>
    <row r="22" spans="1:8" ht="15.75" x14ac:dyDescent="0.25">
      <c r="A22" s="130" t="s">
        <v>17</v>
      </c>
      <c r="B22" s="131"/>
      <c r="C22" s="14"/>
      <c r="D22" s="87"/>
      <c r="E22" s="88"/>
      <c r="F22" s="88"/>
      <c r="G22" s="89"/>
      <c r="H22" s="79"/>
    </row>
    <row r="23" spans="1:8" ht="15.75" x14ac:dyDescent="0.25">
      <c r="A23" s="130" t="s">
        <v>119</v>
      </c>
      <c r="B23" s="131"/>
      <c r="C23" s="14"/>
      <c r="D23" s="87"/>
      <c r="E23" s="88"/>
      <c r="F23" s="88"/>
      <c r="G23" s="89"/>
      <c r="H23" s="79"/>
    </row>
    <row r="24" spans="1:8" ht="15.75" x14ac:dyDescent="0.25">
      <c r="A24" s="130" t="s">
        <v>18</v>
      </c>
      <c r="B24" s="131"/>
      <c r="C24" s="14"/>
      <c r="D24" s="87">
        <v>2</v>
      </c>
      <c r="E24" s="88">
        <v>226459</v>
      </c>
      <c r="F24" s="88">
        <v>116504.5</v>
      </c>
      <c r="G24" s="89">
        <f>F24/E24</f>
        <v>0.51446177895336465</v>
      </c>
      <c r="H24" s="79"/>
    </row>
    <row r="25" spans="1:8" ht="15.75" x14ac:dyDescent="0.25">
      <c r="A25" s="132" t="s">
        <v>20</v>
      </c>
      <c r="B25" s="131"/>
      <c r="C25" s="14"/>
      <c r="D25" s="87">
        <v>2</v>
      </c>
      <c r="E25" s="88">
        <v>48387</v>
      </c>
      <c r="F25" s="88">
        <v>20508</v>
      </c>
      <c r="G25" s="89">
        <f>F25/E25</f>
        <v>0.42383284766569534</v>
      </c>
      <c r="H25" s="79"/>
    </row>
    <row r="26" spans="1:8" ht="15.75" x14ac:dyDescent="0.25">
      <c r="A26" s="132" t="s">
        <v>21</v>
      </c>
      <c r="B26" s="131"/>
      <c r="C26" s="14"/>
      <c r="D26" s="87">
        <v>4</v>
      </c>
      <c r="E26" s="88">
        <v>27343</v>
      </c>
      <c r="F26" s="88">
        <v>27343</v>
      </c>
      <c r="G26" s="89">
        <f>F26/E26</f>
        <v>1</v>
      </c>
      <c r="H26" s="79"/>
    </row>
    <row r="27" spans="1:8" ht="15.75" x14ac:dyDescent="0.25">
      <c r="A27" s="133" t="s">
        <v>22</v>
      </c>
      <c r="B27" s="131"/>
      <c r="C27" s="14"/>
      <c r="D27" s="87"/>
      <c r="E27" s="88"/>
      <c r="F27" s="88"/>
      <c r="G27" s="89"/>
      <c r="H27" s="79"/>
    </row>
    <row r="28" spans="1:8" ht="15.75" x14ac:dyDescent="0.25">
      <c r="A28" s="133" t="s">
        <v>23</v>
      </c>
      <c r="B28" s="131"/>
      <c r="C28" s="14"/>
      <c r="D28" s="87"/>
      <c r="E28" s="88">
        <v>5221</v>
      </c>
      <c r="F28" s="88">
        <v>-5239</v>
      </c>
      <c r="G28" s="89">
        <f>F28/E28</f>
        <v>-1.0034476153993488</v>
      </c>
      <c r="H28" s="79"/>
    </row>
    <row r="29" spans="1:8" ht="15.75" x14ac:dyDescent="0.25">
      <c r="A29" s="133" t="s">
        <v>107</v>
      </c>
      <c r="B29" s="131"/>
      <c r="C29" s="14"/>
      <c r="D29" s="87">
        <v>1</v>
      </c>
      <c r="E29" s="88">
        <v>137989</v>
      </c>
      <c r="F29" s="88">
        <v>41958</v>
      </c>
      <c r="G29" s="89">
        <f>F29/E29</f>
        <v>0.30406771554254325</v>
      </c>
      <c r="H29" s="79"/>
    </row>
    <row r="30" spans="1:8" ht="15.75" x14ac:dyDescent="0.25">
      <c r="A30" s="133" t="s">
        <v>137</v>
      </c>
      <c r="B30" s="131"/>
      <c r="C30" s="14"/>
      <c r="D30" s="87">
        <v>11</v>
      </c>
      <c r="E30" s="88">
        <v>1003998</v>
      </c>
      <c r="F30" s="88">
        <v>207743.5</v>
      </c>
      <c r="G30" s="89">
        <f>F30/E30</f>
        <v>0.20691624883714907</v>
      </c>
      <c r="H30" s="79"/>
    </row>
    <row r="31" spans="1:8" ht="15.75" x14ac:dyDescent="0.25">
      <c r="A31" s="133" t="s">
        <v>147</v>
      </c>
      <c r="B31" s="131"/>
      <c r="C31" s="14"/>
      <c r="D31" s="87"/>
      <c r="E31" s="88"/>
      <c r="F31" s="88"/>
      <c r="G31" s="89"/>
      <c r="H31" s="79"/>
    </row>
    <row r="32" spans="1:8" ht="15.75" x14ac:dyDescent="0.25">
      <c r="A32" s="85" t="s">
        <v>110</v>
      </c>
      <c r="B32" s="131"/>
      <c r="C32" s="14"/>
      <c r="D32" s="87"/>
      <c r="E32" s="88"/>
      <c r="F32" s="88"/>
      <c r="G32" s="89"/>
      <c r="H32" s="79"/>
    </row>
    <row r="33" spans="1:8" ht="15.75" x14ac:dyDescent="0.25">
      <c r="A33" s="133" t="s">
        <v>73</v>
      </c>
      <c r="B33" s="131"/>
      <c r="C33" s="14"/>
      <c r="D33" s="87"/>
      <c r="E33" s="88"/>
      <c r="F33" s="88"/>
      <c r="G33" s="89"/>
      <c r="H33" s="79"/>
    </row>
    <row r="34" spans="1:8" ht="15.75" x14ac:dyDescent="0.25">
      <c r="A34" s="133" t="s">
        <v>108</v>
      </c>
      <c r="B34" s="131"/>
      <c r="C34" s="14"/>
      <c r="D34" s="87"/>
      <c r="E34" s="88"/>
      <c r="F34" s="88"/>
      <c r="G34" s="89"/>
      <c r="H34" s="79"/>
    </row>
    <row r="35" spans="1:8" x14ac:dyDescent="0.2">
      <c r="A35" s="16" t="s">
        <v>28</v>
      </c>
      <c r="B35" s="13"/>
      <c r="C35" s="14"/>
      <c r="D35" s="91"/>
      <c r="E35" s="110">
        <v>30845</v>
      </c>
      <c r="F35" s="88">
        <v>4530</v>
      </c>
      <c r="G35" s="93"/>
      <c r="H35" s="79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79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79"/>
    </row>
    <row r="38" spans="1:8" x14ac:dyDescent="0.2">
      <c r="A38" s="17"/>
      <c r="B38" s="18"/>
      <c r="C38" s="14"/>
      <c r="D38" s="91"/>
      <c r="E38" s="94"/>
      <c r="F38" s="94"/>
      <c r="G38" s="93"/>
      <c r="H38" s="79"/>
    </row>
    <row r="39" spans="1:8" ht="15.75" x14ac:dyDescent="0.25">
      <c r="A39" s="19" t="s">
        <v>31</v>
      </c>
      <c r="B39" s="20"/>
      <c r="C39" s="21"/>
      <c r="D39" s="95">
        <f>SUM(D9:D38)</f>
        <v>24</v>
      </c>
      <c r="E39" s="96">
        <f>SUM(E9:E38)</f>
        <v>2846844</v>
      </c>
      <c r="F39" s="96">
        <f>SUM(F9:F38)</f>
        <v>610444.5</v>
      </c>
      <c r="G39" s="97">
        <f>F39/E39</f>
        <v>0.21442850398546601</v>
      </c>
      <c r="H39" s="80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81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81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81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81"/>
    </row>
    <row r="44" spans="1:8" ht="15.75" x14ac:dyDescent="0.25">
      <c r="A44" s="27" t="s">
        <v>36</v>
      </c>
      <c r="B44" s="28"/>
      <c r="C44" s="14"/>
      <c r="D44" s="87">
        <v>37</v>
      </c>
      <c r="E44" s="88">
        <v>624620.15</v>
      </c>
      <c r="F44" s="88">
        <v>66639.600000000006</v>
      </c>
      <c r="G44" s="89">
        <f>1-(+F44/E44)</f>
        <v>0.89331179917906911</v>
      </c>
      <c r="H44" s="79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79"/>
    </row>
    <row r="46" spans="1:8" ht="15.75" x14ac:dyDescent="0.25">
      <c r="A46" s="27" t="s">
        <v>38</v>
      </c>
      <c r="B46" s="28"/>
      <c r="C46" s="14"/>
      <c r="D46" s="87">
        <v>124</v>
      </c>
      <c r="E46" s="88">
        <v>5105858</v>
      </c>
      <c r="F46" s="88">
        <v>426164.61</v>
      </c>
      <c r="G46" s="89">
        <f t="shared" ref="G46:G52" si="0">1-(+F46/E46)</f>
        <v>0.91653418289345301</v>
      </c>
      <c r="H46" s="79"/>
    </row>
    <row r="47" spans="1:8" ht="15.75" x14ac:dyDescent="0.25">
      <c r="A47" s="27" t="s">
        <v>39</v>
      </c>
      <c r="B47" s="28"/>
      <c r="C47" s="14"/>
      <c r="D47" s="87">
        <v>36</v>
      </c>
      <c r="E47" s="88">
        <v>2048167.37</v>
      </c>
      <c r="F47" s="88">
        <v>131973.22</v>
      </c>
      <c r="G47" s="89">
        <f t="shared" si="0"/>
        <v>0.93556521701641993</v>
      </c>
      <c r="H47" s="79"/>
    </row>
    <row r="48" spans="1:8" ht="15.75" x14ac:dyDescent="0.25">
      <c r="A48" s="27" t="s">
        <v>40</v>
      </c>
      <c r="B48" s="28"/>
      <c r="C48" s="14"/>
      <c r="D48" s="87">
        <v>103</v>
      </c>
      <c r="E48" s="88">
        <v>5351334</v>
      </c>
      <c r="F48" s="88">
        <v>564344.97</v>
      </c>
      <c r="G48" s="89">
        <f t="shared" si="0"/>
        <v>0.89454125457315881</v>
      </c>
      <c r="H48" s="79"/>
    </row>
    <row r="49" spans="1:8" ht="15.75" x14ac:dyDescent="0.25">
      <c r="A49" s="27" t="s">
        <v>41</v>
      </c>
      <c r="B49" s="28"/>
      <c r="C49" s="14"/>
      <c r="D49" s="87">
        <v>2</v>
      </c>
      <c r="E49" s="88">
        <v>61714</v>
      </c>
      <c r="F49" s="88">
        <v>8338</v>
      </c>
      <c r="G49" s="89">
        <f t="shared" si="0"/>
        <v>0.86489289302265293</v>
      </c>
      <c r="H49" s="79"/>
    </row>
    <row r="50" spans="1:8" ht="15.75" x14ac:dyDescent="0.25">
      <c r="A50" s="27" t="s">
        <v>42</v>
      </c>
      <c r="B50" s="28"/>
      <c r="C50" s="14"/>
      <c r="D50" s="87">
        <v>8</v>
      </c>
      <c r="E50" s="88">
        <v>1654090</v>
      </c>
      <c r="F50" s="88">
        <v>131500</v>
      </c>
      <c r="G50" s="89">
        <f t="shared" si="0"/>
        <v>0.92050009370711394</v>
      </c>
      <c r="H50" s="79"/>
    </row>
    <row r="51" spans="1:8" ht="15.75" x14ac:dyDescent="0.25">
      <c r="A51" s="27" t="s">
        <v>43</v>
      </c>
      <c r="B51" s="28"/>
      <c r="C51" s="14"/>
      <c r="D51" s="87">
        <v>4</v>
      </c>
      <c r="E51" s="88">
        <v>619670</v>
      </c>
      <c r="F51" s="88">
        <v>37650</v>
      </c>
      <c r="G51" s="89">
        <f t="shared" si="0"/>
        <v>0.93924185453547859</v>
      </c>
      <c r="H51" s="79"/>
    </row>
    <row r="52" spans="1:8" ht="15.75" x14ac:dyDescent="0.25">
      <c r="A52" s="27" t="s">
        <v>44</v>
      </c>
      <c r="B52" s="28"/>
      <c r="C52" s="14"/>
      <c r="D52" s="87">
        <v>2</v>
      </c>
      <c r="E52" s="88">
        <v>775175</v>
      </c>
      <c r="F52" s="88">
        <v>19800</v>
      </c>
      <c r="G52" s="89">
        <f t="shared" si="0"/>
        <v>0.97445738059147935</v>
      </c>
      <c r="H52" s="79"/>
    </row>
    <row r="53" spans="1:8" ht="15.75" x14ac:dyDescent="0.25">
      <c r="A53" s="29" t="s">
        <v>64</v>
      </c>
      <c r="B53" s="28"/>
      <c r="C53" s="14"/>
      <c r="D53" s="87"/>
      <c r="E53" s="88"/>
      <c r="F53" s="88"/>
      <c r="G53" s="89"/>
      <c r="H53" s="79"/>
    </row>
    <row r="54" spans="1:8" ht="15.75" x14ac:dyDescent="0.25">
      <c r="A54" s="27" t="s">
        <v>65</v>
      </c>
      <c r="B54" s="30"/>
      <c r="C54" s="14"/>
      <c r="D54" s="87">
        <v>536</v>
      </c>
      <c r="E54" s="88">
        <v>36290186.539999999</v>
      </c>
      <c r="F54" s="88">
        <v>4116672.65</v>
      </c>
      <c r="G54" s="89">
        <f>1-(+F54/E54)</f>
        <v>0.88656237284802886</v>
      </c>
      <c r="H54" s="79"/>
    </row>
    <row r="55" spans="1:8" ht="15.75" x14ac:dyDescent="0.25">
      <c r="A55" s="27" t="s">
        <v>66</v>
      </c>
      <c r="B55" s="30"/>
      <c r="C55" s="14"/>
      <c r="D55" s="87">
        <v>8</v>
      </c>
      <c r="E55" s="88">
        <v>1157346.02</v>
      </c>
      <c r="F55" s="88">
        <v>68086.17</v>
      </c>
      <c r="G55" s="89">
        <f>1-(+F55/E55)</f>
        <v>0.94117042887484936</v>
      </c>
      <c r="H55" s="79"/>
    </row>
    <row r="56" spans="1:8" x14ac:dyDescent="0.2">
      <c r="A56" s="16" t="s">
        <v>45</v>
      </c>
      <c r="B56" s="30"/>
      <c r="C56" s="14"/>
      <c r="D56" s="91"/>
      <c r="E56" s="111"/>
      <c r="F56" s="88"/>
      <c r="G56" s="93"/>
      <c r="H56" s="79"/>
    </row>
    <row r="57" spans="1:8" x14ac:dyDescent="0.2">
      <c r="A57" s="16" t="s">
        <v>46</v>
      </c>
      <c r="B57" s="28"/>
      <c r="C57" s="14"/>
      <c r="D57" s="91"/>
      <c r="E57" s="111"/>
      <c r="F57" s="88"/>
      <c r="G57" s="93"/>
      <c r="H57" s="79"/>
    </row>
    <row r="58" spans="1:8" x14ac:dyDescent="0.2">
      <c r="A58" s="16" t="s">
        <v>47</v>
      </c>
      <c r="B58" s="28"/>
      <c r="C58" s="14"/>
      <c r="D58" s="91"/>
      <c r="E58" s="110"/>
      <c r="F58" s="88"/>
      <c r="G58" s="93"/>
      <c r="H58" s="79"/>
    </row>
    <row r="59" spans="1:8" x14ac:dyDescent="0.2">
      <c r="A59" s="16" t="s">
        <v>30</v>
      </c>
      <c r="B59" s="28"/>
      <c r="C59" s="14"/>
      <c r="D59" s="91"/>
      <c r="E59" s="110"/>
      <c r="F59" s="88"/>
      <c r="G59" s="93"/>
      <c r="H59" s="79"/>
    </row>
    <row r="60" spans="1:8" ht="15.75" x14ac:dyDescent="0.25">
      <c r="A60" s="32"/>
      <c r="B60" s="18"/>
      <c r="C60" s="14"/>
      <c r="D60" s="91"/>
      <c r="E60" s="94"/>
      <c r="F60" s="94"/>
      <c r="G60" s="93"/>
      <c r="H60" s="79"/>
    </row>
    <row r="61" spans="1:8" ht="15.75" x14ac:dyDescent="0.25">
      <c r="A61" s="20" t="s">
        <v>48</v>
      </c>
      <c r="B61" s="33"/>
      <c r="C61" s="33"/>
      <c r="D61" s="95">
        <f>SUM(D44:D57)</f>
        <v>860</v>
      </c>
      <c r="E61" s="96">
        <f>SUM(E44:E60)</f>
        <v>53688161.080000006</v>
      </c>
      <c r="F61" s="96">
        <f>SUM(F44:F60)</f>
        <v>5571169.2199999997</v>
      </c>
      <c r="G61" s="97">
        <f>1-(F61/E61)</f>
        <v>0.89623095468480518</v>
      </c>
      <c r="H61" s="76"/>
    </row>
    <row r="62" spans="1:8" ht="18" x14ac:dyDescent="0.25">
      <c r="A62" s="35"/>
      <c r="B62" s="36"/>
      <c r="C62" s="36"/>
      <c r="D62" s="113"/>
      <c r="E62" s="107"/>
      <c r="F62" s="34"/>
      <c r="G62" s="34"/>
      <c r="H62" s="78"/>
    </row>
    <row r="63" spans="1:8" ht="18" x14ac:dyDescent="0.25">
      <c r="A63" s="35" t="s">
        <v>49</v>
      </c>
      <c r="B63" s="36"/>
      <c r="C63" s="36"/>
      <c r="D63" s="114"/>
      <c r="E63" s="108"/>
      <c r="F63" s="109">
        <f>F61+F39</f>
        <v>6181613.7199999997</v>
      </c>
      <c r="G63" s="108"/>
      <c r="H63" s="78"/>
    </row>
    <row r="64" spans="1:8" ht="18" x14ac:dyDescent="0.25">
      <c r="A64" s="35"/>
      <c r="B64" s="36"/>
      <c r="C64" s="36"/>
      <c r="D64" s="51"/>
      <c r="E64" s="36"/>
      <c r="F64" s="37"/>
      <c r="G64" s="36"/>
      <c r="H64" s="78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8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78"/>
    </row>
    <row r="70" spans="1:8" ht="15.75" x14ac:dyDescent="0.25">
      <c r="A70" s="71"/>
      <c r="B70" s="21"/>
      <c r="C70" s="21"/>
      <c r="H70" s="21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1"/>
  <sheetViews>
    <sheetView showOutlineSymbols="0" zoomScale="87" workbookViewId="0">
      <selection activeCell="B6" sqref="B6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93</v>
      </c>
      <c r="B3" s="36"/>
      <c r="C3" s="21"/>
      <c r="D3" s="21"/>
    </row>
    <row r="4" spans="1:4" ht="23.25" x14ac:dyDescent="0.35">
      <c r="A4" s="57" t="str">
        <f>ARG!$A$3</f>
        <v>MONTH ENDED:   MARCH 2019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94</v>
      </c>
      <c r="B6" s="60">
        <f>ARG!$D$39+LADYLUCK!$D$39+HOLLYWOOD!$D$40+HARNKC!$D$40+ISLE!$D$39+AMERKC!$D$39+AMERSC!$D$39+STJO!$D$39+LAGRANGE!$D$39+ISLEBV!$D$39+LUMIERE!$D$39+RIVERCITY!$D$39+CAPE!$D$39</f>
        <v>528</v>
      </c>
      <c r="C6" s="61"/>
      <c r="D6" s="21"/>
    </row>
    <row r="7" spans="1:4" ht="20.25" x14ac:dyDescent="0.3">
      <c r="A7" s="62" t="s">
        <v>95</v>
      </c>
      <c r="B7" s="63">
        <f>ARG!$E$39+LADYLUCK!$E$39+HOLLYWOOD!$E$40+HARNKC!$E$40+ISLE!$E$39+AMERKC!$E$39+AMERSC!$E$39+STJO!$E$39+LAGRANGE!$E$39+ISLEBV!$E$39+LUMIERE!$E$39+RIVERCITY!$E$39+CAPE!$E$39</f>
        <v>120110498.31</v>
      </c>
      <c r="C7" s="61"/>
      <c r="D7" s="21"/>
    </row>
    <row r="8" spans="1:4" ht="20.25" x14ac:dyDescent="0.3">
      <c r="A8" s="62" t="s">
        <v>96</v>
      </c>
      <c r="B8" s="63">
        <f>ARG!$F$39+LADYLUCK!$F$39+HOLLYWOOD!$F$40+HARNKC!$F$40+ISLE!$F$39+AMERKC!$F$39+AMERSC!$F$39+STJO!$F$39+LAGRANGE!$F$39+ISLEBV!$F$39+LUMIERE!$F$39+RIVERCITY!$F$39+CAPE!$F$39</f>
        <v>25581050.34</v>
      </c>
      <c r="C8" s="61"/>
      <c r="D8" s="21"/>
    </row>
    <row r="9" spans="1:4" ht="20.25" x14ac:dyDescent="0.3">
      <c r="A9" s="62" t="s">
        <v>97</v>
      </c>
      <c r="B9" s="64">
        <f>B8/B7</f>
        <v>0.21297930405697274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98</v>
      </c>
      <c r="B11" s="67">
        <f>ARG!$D$60+LADYLUCK!$D$60+HOLLYWOOD!$D$62+HARNKC!$D$62+ISLE!$D$62+AMERKC!$D$62+AMERSC!$D$61+STJO!$D$60+LAGRANGE!$D$60+ISLEBV!$D$61+LUMIERE!$D$62+RIVERCITY!$D$62+CAPE!$D$61</f>
        <v>16520</v>
      </c>
      <c r="C11" s="61"/>
      <c r="D11" s="21"/>
    </row>
    <row r="12" spans="1:4" ht="20.25" x14ac:dyDescent="0.3">
      <c r="A12" s="62" t="s">
        <v>99</v>
      </c>
      <c r="B12" s="63">
        <f>ARG!$E$60+LADYLUCK!$E$60+HOLLYWOOD!$E$62+HARNKC!$E$62+ISLE!$E$62+AMERKC!$E$62+AMERSC!$E$61+STJO!$E$60+LAGRANGE!$E$60+ISLEBV!$E$61+LUMIERE!$E$62+RIVERCITY!$E$62+CAPE!$E$61</f>
        <v>1434467596.5900002</v>
      </c>
      <c r="C12" s="61"/>
      <c r="D12" s="21"/>
    </row>
    <row r="13" spans="1:4" ht="20.25" x14ac:dyDescent="0.3">
      <c r="A13" s="62" t="s">
        <v>100</v>
      </c>
      <c r="B13" s="63">
        <f>ARG!$F$60+LADYLUCK!$F$60+HOLLYWOOD!$F$62+HARNKC!$F$62+ISLE!$F$62+AMERKC!$F$62+AMERSC!$F$61+STJO!$F$60+LAGRANGE!$F$60+ISLEBV!$F$61+LUMIERE!$F$62+RIVERCITY!$F$62+CAPE!$F$61</f>
        <v>140846382.92999998</v>
      </c>
      <c r="C13" s="61"/>
      <c r="D13" s="21"/>
    </row>
    <row r="14" spans="1:4" ht="20.25" x14ac:dyDescent="0.3">
      <c r="A14" s="62" t="s">
        <v>101</v>
      </c>
      <c r="B14" s="64">
        <f>1-(B13/B12)</f>
        <v>0.90181278178411395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102</v>
      </c>
      <c r="B16" s="63">
        <f>B13+B8</f>
        <v>166427433.26999998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53</v>
      </c>
      <c r="B20" s="21"/>
      <c r="C20" s="21"/>
      <c r="D20" s="21"/>
    </row>
    <row r="21" spans="1:4" ht="18" x14ac:dyDescent="0.25">
      <c r="A21" s="72"/>
      <c r="B21" s="21"/>
      <c r="C21" s="21"/>
      <c r="D21" s="21"/>
    </row>
  </sheetData>
  <phoneticPr fontId="18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142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569195</v>
      </c>
      <c r="F18" s="88">
        <v>125077</v>
      </c>
      <c r="G18" s="89">
        <f>F18/E18</f>
        <v>0.21974367308215989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88">
        <v>34045</v>
      </c>
      <c r="F25" s="88">
        <v>12104.5</v>
      </c>
      <c r="G25" s="89">
        <f>F25/E25</f>
        <v>0.35554413276545749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57049</v>
      </c>
      <c r="F29" s="88">
        <v>16495</v>
      </c>
      <c r="G29" s="89">
        <f>F29/E29</f>
        <v>0.28913740819295691</v>
      </c>
      <c r="H29" s="15"/>
    </row>
    <row r="30" spans="1:8" ht="15.75" x14ac:dyDescent="0.25">
      <c r="A30" s="85" t="s">
        <v>25</v>
      </c>
      <c r="B30" s="13"/>
      <c r="C30" s="14"/>
      <c r="D30" s="87">
        <v>2</v>
      </c>
      <c r="E30" s="88">
        <v>288566</v>
      </c>
      <c r="F30" s="88">
        <v>104254</v>
      </c>
      <c r="G30" s="89">
        <f>F30/E30</f>
        <v>0.36128303403727396</v>
      </c>
      <c r="H30" s="15"/>
    </row>
    <row r="31" spans="1:8" ht="15.75" x14ac:dyDescent="0.25">
      <c r="A31" s="85" t="s">
        <v>26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137</v>
      </c>
      <c r="B32" s="13"/>
      <c r="C32" s="14"/>
      <c r="D32" s="87">
        <v>4</v>
      </c>
      <c r="E32" s="88">
        <v>710173</v>
      </c>
      <c r="F32" s="88">
        <v>176056</v>
      </c>
      <c r="G32" s="89">
        <f>F32/E32</f>
        <v>0.24790579196899909</v>
      </c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27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9</v>
      </c>
      <c r="E39" s="96">
        <f>SUM(E9:E38)</f>
        <v>1659028</v>
      </c>
      <c r="F39" s="96">
        <f>SUM(F9:F38)</f>
        <v>433986.5</v>
      </c>
      <c r="G39" s="97">
        <f>F39/E39</f>
        <v>0.26159082306024972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28</v>
      </c>
      <c r="E44" s="88">
        <v>743603.54</v>
      </c>
      <c r="F44" s="88">
        <v>53299.74</v>
      </c>
      <c r="G44" s="89">
        <f>1-(+F44/E44)</f>
        <v>0.92832236920227684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58</v>
      </c>
      <c r="E46" s="88">
        <v>2084410.5</v>
      </c>
      <c r="F46" s="88">
        <v>200537.23</v>
      </c>
      <c r="G46" s="89">
        <f>1-(+F46/E46)</f>
        <v>0.90379187304995823</v>
      </c>
      <c r="H46" s="15"/>
    </row>
    <row r="47" spans="1:8" ht="15.75" x14ac:dyDescent="0.25">
      <c r="A47" s="27" t="s">
        <v>39</v>
      </c>
      <c r="B47" s="28"/>
      <c r="C47" s="14"/>
      <c r="D47" s="87">
        <v>7</v>
      </c>
      <c r="E47" s="88">
        <v>288071.5</v>
      </c>
      <c r="F47" s="88">
        <v>30614.79</v>
      </c>
      <c r="G47" s="89">
        <f>1-(+F47/E47)</f>
        <v>0.89372503007065951</v>
      </c>
      <c r="H47" s="15"/>
    </row>
    <row r="48" spans="1:8" ht="15.75" x14ac:dyDescent="0.25">
      <c r="A48" s="27" t="s">
        <v>40</v>
      </c>
      <c r="B48" s="28"/>
      <c r="C48" s="14"/>
      <c r="D48" s="87">
        <v>45</v>
      </c>
      <c r="E48" s="88">
        <v>2693484</v>
      </c>
      <c r="F48" s="88">
        <v>255196</v>
      </c>
      <c r="G48" s="89">
        <f>1-(+F48/E48)</f>
        <v>0.90525431003117152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4</v>
      </c>
      <c r="E50" s="88">
        <v>848890.5</v>
      </c>
      <c r="F50" s="88">
        <v>85299.5</v>
      </c>
      <c r="G50" s="89">
        <f>1-(+F50/E50)</f>
        <v>0.89951648651975724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65</v>
      </c>
      <c r="B53" s="30"/>
      <c r="C53" s="14"/>
      <c r="D53" s="87">
        <v>367</v>
      </c>
      <c r="E53" s="88">
        <v>24581740.52</v>
      </c>
      <c r="F53" s="88">
        <v>2778802.37</v>
      </c>
      <c r="G53" s="89">
        <f>1-(+F53/E53)</f>
        <v>0.88695664703892174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509</v>
      </c>
      <c r="E60" s="96">
        <f>SUM(E44:E59)</f>
        <v>31240200.559999999</v>
      </c>
      <c r="F60" s="96">
        <f>SUM(F44:F59)</f>
        <v>3403749.63</v>
      </c>
      <c r="G60" s="97">
        <f>1-(F60/E60)</f>
        <v>0.89104584576969181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3837736.13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55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2" t="s">
        <v>109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0" t="s">
        <v>115</v>
      </c>
      <c r="B9" s="131"/>
      <c r="C9" s="14"/>
      <c r="D9" s="87">
        <v>5</v>
      </c>
      <c r="E9" s="88">
        <v>1308436</v>
      </c>
      <c r="F9" s="88">
        <v>244042</v>
      </c>
      <c r="G9" s="89">
        <f t="shared" ref="G9:G14" si="0">F9/E9</f>
        <v>0.18651428117233093</v>
      </c>
      <c r="H9" s="15"/>
    </row>
    <row r="10" spans="1:8" ht="15.75" x14ac:dyDescent="0.25">
      <c r="A10" s="130" t="s">
        <v>11</v>
      </c>
      <c r="B10" s="131"/>
      <c r="C10" s="14"/>
      <c r="D10" s="87"/>
      <c r="E10" s="88"/>
      <c r="F10" s="88"/>
      <c r="G10" s="89"/>
      <c r="H10" s="15"/>
    </row>
    <row r="11" spans="1:8" ht="15.75" x14ac:dyDescent="0.25">
      <c r="A11" s="130" t="s">
        <v>118</v>
      </c>
      <c r="B11" s="131"/>
      <c r="C11" s="14"/>
      <c r="D11" s="87">
        <v>1</v>
      </c>
      <c r="E11" s="88">
        <v>349203</v>
      </c>
      <c r="F11" s="88">
        <v>76098</v>
      </c>
      <c r="G11" s="89">
        <f t="shared" si="0"/>
        <v>0.21791909004218177</v>
      </c>
      <c r="H11" s="15"/>
    </row>
    <row r="12" spans="1:8" ht="15.75" x14ac:dyDescent="0.25">
      <c r="A12" s="130" t="s">
        <v>73</v>
      </c>
      <c r="B12" s="131"/>
      <c r="C12" s="14"/>
      <c r="D12" s="87">
        <v>1</v>
      </c>
      <c r="E12" s="88">
        <v>199924</v>
      </c>
      <c r="F12" s="88">
        <v>42248.5</v>
      </c>
      <c r="G12" s="89">
        <f t="shared" si="0"/>
        <v>0.21132280266501272</v>
      </c>
      <c r="H12" s="15"/>
    </row>
    <row r="13" spans="1:8" ht="15.75" x14ac:dyDescent="0.25">
      <c r="A13" s="130" t="s">
        <v>122</v>
      </c>
      <c r="B13" s="131"/>
      <c r="C13" s="14"/>
      <c r="D13" s="87">
        <v>2</v>
      </c>
      <c r="E13" s="88">
        <v>322000</v>
      </c>
      <c r="F13" s="88">
        <v>94847</v>
      </c>
      <c r="G13" s="89">
        <f t="shared" si="0"/>
        <v>0.29455590062111803</v>
      </c>
      <c r="H13" s="15"/>
    </row>
    <row r="14" spans="1:8" ht="15.75" x14ac:dyDescent="0.25">
      <c r="A14" s="130" t="s">
        <v>25</v>
      </c>
      <c r="B14" s="131"/>
      <c r="C14" s="14"/>
      <c r="D14" s="87">
        <v>1</v>
      </c>
      <c r="E14" s="88">
        <v>336785</v>
      </c>
      <c r="F14" s="88">
        <v>81543</v>
      </c>
      <c r="G14" s="89">
        <f t="shared" si="0"/>
        <v>0.24212182846623218</v>
      </c>
      <c r="H14" s="15"/>
    </row>
    <row r="15" spans="1:8" ht="15.75" x14ac:dyDescent="0.25">
      <c r="A15" s="130" t="s">
        <v>57</v>
      </c>
      <c r="B15" s="131"/>
      <c r="C15" s="14"/>
      <c r="D15" s="87"/>
      <c r="E15" s="88"/>
      <c r="F15" s="88"/>
      <c r="G15" s="89"/>
      <c r="H15" s="15"/>
    </row>
    <row r="16" spans="1:8" ht="15.75" x14ac:dyDescent="0.25">
      <c r="A16" s="130" t="s">
        <v>10</v>
      </c>
      <c r="B16" s="131"/>
      <c r="C16" s="14"/>
      <c r="D16" s="87"/>
      <c r="E16" s="88"/>
      <c r="F16" s="88"/>
      <c r="G16" s="89"/>
      <c r="H16" s="15"/>
    </row>
    <row r="17" spans="1:8" ht="15.75" x14ac:dyDescent="0.25">
      <c r="A17" s="130" t="s">
        <v>14</v>
      </c>
      <c r="B17" s="131"/>
      <c r="C17" s="14"/>
      <c r="D17" s="87">
        <v>2</v>
      </c>
      <c r="E17" s="88">
        <v>1257752</v>
      </c>
      <c r="F17" s="88">
        <v>168556</v>
      </c>
      <c r="G17" s="89">
        <f t="shared" ref="G17:G25" si="1">F17/E17</f>
        <v>0.13401370063414728</v>
      </c>
      <c r="H17" s="15"/>
    </row>
    <row r="18" spans="1:8" ht="15.75" x14ac:dyDescent="0.25">
      <c r="A18" s="130" t="s">
        <v>15</v>
      </c>
      <c r="B18" s="131"/>
      <c r="C18" s="14"/>
      <c r="D18" s="87">
        <v>2</v>
      </c>
      <c r="E18" s="88">
        <v>1255208</v>
      </c>
      <c r="F18" s="88">
        <v>428527</v>
      </c>
      <c r="G18" s="89">
        <f t="shared" si="1"/>
        <v>0.34139919439646654</v>
      </c>
      <c r="H18" s="15"/>
    </row>
    <row r="19" spans="1:8" ht="15.75" x14ac:dyDescent="0.25">
      <c r="A19" s="130" t="s">
        <v>58</v>
      </c>
      <c r="B19" s="131"/>
      <c r="C19" s="14"/>
      <c r="D19" s="87">
        <v>1</v>
      </c>
      <c r="E19" s="88">
        <v>466592</v>
      </c>
      <c r="F19" s="88">
        <v>137742</v>
      </c>
      <c r="G19" s="89">
        <f t="shared" si="1"/>
        <v>0.29520866195734174</v>
      </c>
      <c r="H19" s="15"/>
    </row>
    <row r="20" spans="1:8" ht="15.75" x14ac:dyDescent="0.25">
      <c r="A20" s="130" t="s">
        <v>17</v>
      </c>
      <c r="B20" s="131"/>
      <c r="C20" s="14"/>
      <c r="D20" s="87">
        <v>1</v>
      </c>
      <c r="E20" s="88">
        <v>202912</v>
      </c>
      <c r="F20" s="88">
        <v>57539</v>
      </c>
      <c r="G20" s="89">
        <f t="shared" si="1"/>
        <v>0.28356627503548337</v>
      </c>
      <c r="H20" s="15"/>
    </row>
    <row r="21" spans="1:8" ht="15.75" x14ac:dyDescent="0.25">
      <c r="A21" s="130" t="s">
        <v>133</v>
      </c>
      <c r="B21" s="131"/>
      <c r="C21" s="14"/>
      <c r="D21" s="87"/>
      <c r="E21" s="88"/>
      <c r="F21" s="88"/>
      <c r="G21" s="89"/>
      <c r="H21" s="15"/>
    </row>
    <row r="22" spans="1:8" ht="15.75" x14ac:dyDescent="0.25">
      <c r="A22" s="130" t="s">
        <v>59</v>
      </c>
      <c r="B22" s="131"/>
      <c r="C22" s="14"/>
      <c r="D22" s="87">
        <v>4</v>
      </c>
      <c r="E22" s="88">
        <v>3476648</v>
      </c>
      <c r="F22" s="88">
        <v>697803.5</v>
      </c>
      <c r="G22" s="89">
        <f t="shared" si="1"/>
        <v>0.2007115762078876</v>
      </c>
      <c r="H22" s="15"/>
    </row>
    <row r="23" spans="1:8" ht="15.75" x14ac:dyDescent="0.25">
      <c r="A23" s="130" t="s">
        <v>60</v>
      </c>
      <c r="B23" s="131"/>
      <c r="C23" s="14"/>
      <c r="D23" s="87">
        <v>5</v>
      </c>
      <c r="E23" s="88">
        <v>887077</v>
      </c>
      <c r="F23" s="88">
        <v>196832</v>
      </c>
      <c r="G23" s="89">
        <f t="shared" si="1"/>
        <v>0.22188829154628065</v>
      </c>
      <c r="H23" s="15"/>
    </row>
    <row r="24" spans="1:8" ht="15.75" x14ac:dyDescent="0.25">
      <c r="A24" s="132" t="s">
        <v>20</v>
      </c>
      <c r="B24" s="131"/>
      <c r="C24" s="14"/>
      <c r="D24" s="87">
        <v>6</v>
      </c>
      <c r="E24" s="88">
        <v>1158242</v>
      </c>
      <c r="F24" s="88">
        <v>209467</v>
      </c>
      <c r="G24" s="89">
        <f t="shared" si="1"/>
        <v>0.18084907989867402</v>
      </c>
      <c r="H24" s="15"/>
    </row>
    <row r="25" spans="1:8" ht="15.75" x14ac:dyDescent="0.25">
      <c r="A25" s="132" t="s">
        <v>21</v>
      </c>
      <c r="B25" s="131"/>
      <c r="C25" s="14"/>
      <c r="D25" s="87">
        <v>20</v>
      </c>
      <c r="E25" s="88">
        <v>314209</v>
      </c>
      <c r="F25" s="88">
        <v>314209</v>
      </c>
      <c r="G25" s="89">
        <f t="shared" si="1"/>
        <v>1</v>
      </c>
      <c r="H25" s="15"/>
    </row>
    <row r="26" spans="1:8" ht="15.75" x14ac:dyDescent="0.25">
      <c r="A26" s="133" t="s">
        <v>22</v>
      </c>
      <c r="B26" s="131"/>
      <c r="C26" s="14"/>
      <c r="D26" s="87"/>
      <c r="E26" s="88"/>
      <c r="F26" s="88"/>
      <c r="G26" s="89"/>
      <c r="H26" s="15"/>
    </row>
    <row r="27" spans="1:8" ht="15.75" x14ac:dyDescent="0.25">
      <c r="A27" s="133" t="s">
        <v>23</v>
      </c>
      <c r="B27" s="131"/>
      <c r="C27" s="14"/>
      <c r="D27" s="87"/>
      <c r="E27" s="88">
        <v>84479</v>
      </c>
      <c r="F27" s="88">
        <v>12104</v>
      </c>
      <c r="G27" s="89">
        <f>F27/E27</f>
        <v>0.14327821115306763</v>
      </c>
      <c r="H27" s="15"/>
    </row>
    <row r="28" spans="1:8" ht="15.75" x14ac:dyDescent="0.25">
      <c r="A28" s="130" t="s">
        <v>145</v>
      </c>
      <c r="B28" s="131"/>
      <c r="C28" s="14"/>
      <c r="D28" s="87"/>
      <c r="E28" s="88"/>
      <c r="F28" s="88"/>
      <c r="G28" s="89"/>
      <c r="H28" s="15"/>
    </row>
    <row r="29" spans="1:8" ht="15.75" x14ac:dyDescent="0.25">
      <c r="A29" s="133" t="s">
        <v>24</v>
      </c>
      <c r="B29" s="131"/>
      <c r="C29" s="14"/>
      <c r="D29" s="87">
        <v>2</v>
      </c>
      <c r="E29" s="88">
        <v>318705</v>
      </c>
      <c r="F29" s="88">
        <v>95054.5</v>
      </c>
      <c r="G29" s="89">
        <f>F29/E29</f>
        <v>0.2982523022858129</v>
      </c>
      <c r="H29" s="15"/>
    </row>
    <row r="30" spans="1:8" ht="15.75" x14ac:dyDescent="0.25">
      <c r="A30" s="133" t="s">
        <v>138</v>
      </c>
      <c r="B30" s="131"/>
      <c r="C30" s="14"/>
      <c r="D30" s="87">
        <v>1</v>
      </c>
      <c r="E30" s="88">
        <v>28345</v>
      </c>
      <c r="F30" s="88">
        <v>19575</v>
      </c>
      <c r="G30" s="89">
        <f>F30/E30</f>
        <v>0.69059798906332681</v>
      </c>
      <c r="H30" s="15"/>
    </row>
    <row r="31" spans="1:8" ht="15.75" x14ac:dyDescent="0.25">
      <c r="A31" s="133" t="s">
        <v>61</v>
      </c>
      <c r="B31" s="131"/>
      <c r="C31" s="14"/>
      <c r="D31" s="87"/>
      <c r="E31" s="90"/>
      <c r="F31" s="88"/>
      <c r="G31" s="89"/>
      <c r="H31" s="15"/>
    </row>
    <row r="32" spans="1:8" ht="15.75" x14ac:dyDescent="0.25">
      <c r="A32" s="133" t="s">
        <v>148</v>
      </c>
      <c r="B32" s="131"/>
      <c r="C32" s="14"/>
      <c r="D32" s="87">
        <v>1</v>
      </c>
      <c r="E32" s="90">
        <v>542436</v>
      </c>
      <c r="F32" s="88">
        <v>111003.5</v>
      </c>
      <c r="G32" s="89">
        <f>F32/E32</f>
        <v>0.20463888827437707</v>
      </c>
      <c r="H32" s="15"/>
    </row>
    <row r="33" spans="1:8" ht="15.75" x14ac:dyDescent="0.25">
      <c r="A33" s="133" t="s">
        <v>62</v>
      </c>
      <c r="B33" s="131"/>
      <c r="C33" s="14"/>
      <c r="D33" s="87">
        <v>26</v>
      </c>
      <c r="E33" s="90">
        <v>3270605</v>
      </c>
      <c r="F33" s="90">
        <v>753246.5</v>
      </c>
      <c r="G33" s="89">
        <f>F33/E33</f>
        <v>0.23030800111905902</v>
      </c>
      <c r="H33" s="15"/>
    </row>
    <row r="34" spans="1:8" ht="15.75" x14ac:dyDescent="0.25">
      <c r="A34" s="130" t="s">
        <v>63</v>
      </c>
      <c r="B34" s="131"/>
      <c r="C34" s="14"/>
      <c r="D34" s="87">
        <v>1</v>
      </c>
      <c r="E34" s="88">
        <v>221134</v>
      </c>
      <c r="F34" s="88">
        <v>72660.5</v>
      </c>
      <c r="G34" s="89">
        <f>F34/E34</f>
        <v>0.32858131268823426</v>
      </c>
      <c r="H34" s="15"/>
    </row>
    <row r="35" spans="1:8" ht="15.75" x14ac:dyDescent="0.25">
      <c r="A35" s="130" t="s">
        <v>112</v>
      </c>
      <c r="B35" s="131"/>
      <c r="C35" s="14"/>
      <c r="D35" s="87">
        <v>1</v>
      </c>
      <c r="E35" s="88">
        <v>349142</v>
      </c>
      <c r="F35" s="88">
        <v>73106</v>
      </c>
      <c r="G35" s="89">
        <f>F35/E35</f>
        <v>0.20938758442123834</v>
      </c>
      <c r="H35" s="15"/>
    </row>
    <row r="36" spans="1:8" x14ac:dyDescent="0.2">
      <c r="A36" s="16" t="s">
        <v>28</v>
      </c>
      <c r="B36" s="13"/>
      <c r="C36" s="14"/>
      <c r="D36" s="91"/>
      <c r="E36" s="92">
        <v>2252180</v>
      </c>
      <c r="F36" s="88">
        <v>325188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92"/>
      <c r="F37" s="88"/>
      <c r="G37" s="93"/>
      <c r="H37" s="15"/>
    </row>
    <row r="38" spans="1:8" x14ac:dyDescent="0.2">
      <c r="A38" s="16" t="s">
        <v>30</v>
      </c>
      <c r="B38" s="13"/>
      <c r="C38" s="14"/>
      <c r="D38" s="91"/>
      <c r="E38" s="92"/>
      <c r="F38" s="90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83</v>
      </c>
      <c r="E40" s="96">
        <f>SUM(E9:E39)</f>
        <v>18602014</v>
      </c>
      <c r="F40" s="96">
        <f>SUM(F9:F39)</f>
        <v>4211392</v>
      </c>
      <c r="G40" s="97">
        <f>F40/E40</f>
        <v>0.2263944108417508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172</v>
      </c>
      <c r="E45" s="88">
        <v>31785553.149999999</v>
      </c>
      <c r="F45" s="88">
        <v>1830329.5</v>
      </c>
      <c r="G45" s="89">
        <f t="shared" ref="G45:G51" si="2">1-(+F45/E45)</f>
        <v>0.94241630808303234</v>
      </c>
      <c r="H45" s="15"/>
    </row>
    <row r="46" spans="1:8" ht="15.75" x14ac:dyDescent="0.25">
      <c r="A46" s="27" t="s">
        <v>37</v>
      </c>
      <c r="B46" s="28"/>
      <c r="C46" s="14"/>
      <c r="D46" s="87">
        <v>2</v>
      </c>
      <c r="E46" s="88">
        <v>1013477.91</v>
      </c>
      <c r="F46" s="88">
        <v>164107.41</v>
      </c>
      <c r="G46" s="89">
        <f t="shared" si="2"/>
        <v>0.83807500056908002</v>
      </c>
      <c r="H46" s="15"/>
    </row>
    <row r="47" spans="1:8" ht="15.75" x14ac:dyDescent="0.25">
      <c r="A47" s="27" t="s">
        <v>38</v>
      </c>
      <c r="B47" s="28"/>
      <c r="C47" s="14"/>
      <c r="D47" s="87">
        <v>309</v>
      </c>
      <c r="E47" s="88">
        <v>33929469.100000001</v>
      </c>
      <c r="F47" s="88">
        <v>2068910.43</v>
      </c>
      <c r="G47" s="89">
        <f t="shared" si="2"/>
        <v>0.93902320063121769</v>
      </c>
      <c r="H47" s="15"/>
    </row>
    <row r="48" spans="1:8" ht="15.75" x14ac:dyDescent="0.25">
      <c r="A48" s="27" t="s">
        <v>39</v>
      </c>
      <c r="B48" s="28"/>
      <c r="C48" s="14"/>
      <c r="D48" s="87">
        <v>23</v>
      </c>
      <c r="E48" s="88">
        <v>1109784.5</v>
      </c>
      <c r="F48" s="88">
        <v>78581.5</v>
      </c>
      <c r="G48" s="89">
        <f t="shared" si="2"/>
        <v>0.92919210891844317</v>
      </c>
      <c r="H48" s="15"/>
    </row>
    <row r="49" spans="1:8" ht="15.75" x14ac:dyDescent="0.25">
      <c r="A49" s="27" t="s">
        <v>40</v>
      </c>
      <c r="B49" s="28"/>
      <c r="C49" s="14"/>
      <c r="D49" s="87">
        <v>135</v>
      </c>
      <c r="E49" s="88">
        <v>14237002.859999999</v>
      </c>
      <c r="F49" s="88">
        <v>1000198.88</v>
      </c>
      <c r="G49" s="89">
        <f t="shared" si="2"/>
        <v>0.9297465281256535</v>
      </c>
      <c r="H49" s="15"/>
    </row>
    <row r="50" spans="1:8" ht="15.75" x14ac:dyDescent="0.25">
      <c r="A50" s="27" t="s">
        <v>41</v>
      </c>
      <c r="B50" s="28"/>
      <c r="C50" s="14"/>
      <c r="D50" s="87">
        <v>3</v>
      </c>
      <c r="E50" s="88">
        <v>244414</v>
      </c>
      <c r="F50" s="88">
        <v>25273</v>
      </c>
      <c r="G50" s="89">
        <f t="shared" si="2"/>
        <v>0.89659757624358671</v>
      </c>
      <c r="H50" s="15"/>
    </row>
    <row r="51" spans="1:8" ht="15.75" x14ac:dyDescent="0.25">
      <c r="A51" s="27" t="s">
        <v>42</v>
      </c>
      <c r="B51" s="28"/>
      <c r="C51" s="14"/>
      <c r="D51" s="87">
        <v>36</v>
      </c>
      <c r="E51" s="88">
        <v>3841390</v>
      </c>
      <c r="F51" s="88">
        <v>382219.2</v>
      </c>
      <c r="G51" s="89">
        <f t="shared" si="2"/>
        <v>0.90049976701142032</v>
      </c>
      <c r="H51" s="15"/>
    </row>
    <row r="52" spans="1:8" ht="15.75" x14ac:dyDescent="0.25">
      <c r="A52" s="27" t="s">
        <v>43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44</v>
      </c>
      <c r="B53" s="28"/>
      <c r="C53" s="14"/>
      <c r="D53" s="87">
        <v>4</v>
      </c>
      <c r="E53" s="88">
        <v>559000</v>
      </c>
      <c r="F53" s="88">
        <v>-68050</v>
      </c>
      <c r="G53" s="89">
        <f>1-(+F53/E53)</f>
        <v>1.1217352415026833</v>
      </c>
      <c r="H53" s="15"/>
    </row>
    <row r="54" spans="1:8" ht="15.75" x14ac:dyDescent="0.25">
      <c r="A54" s="29" t="s">
        <v>64</v>
      </c>
      <c r="B54" s="30"/>
      <c r="C54" s="14"/>
      <c r="D54" s="87">
        <v>2</v>
      </c>
      <c r="E54" s="88">
        <v>267500</v>
      </c>
      <c r="F54" s="88">
        <v>55700</v>
      </c>
      <c r="G54" s="89">
        <f>1-(+F54/E54)</f>
        <v>0.79177570093457939</v>
      </c>
      <c r="H54" s="15"/>
    </row>
    <row r="55" spans="1:8" ht="15.75" x14ac:dyDescent="0.25">
      <c r="A55" s="27" t="s">
        <v>65</v>
      </c>
      <c r="B55" s="30"/>
      <c r="C55" s="14"/>
      <c r="D55" s="87">
        <v>1317</v>
      </c>
      <c r="E55" s="88">
        <v>110413539.48</v>
      </c>
      <c r="F55" s="88">
        <v>13234482.01</v>
      </c>
      <c r="G55" s="89">
        <f>1-(+F55/E55)</f>
        <v>0.88013714556811884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92"/>
      <c r="F60" s="90"/>
      <c r="G60" s="93"/>
      <c r="H60" s="15"/>
    </row>
    <row r="61" spans="1:8" ht="15.75" x14ac:dyDescent="0.25">
      <c r="A61" s="32"/>
      <c r="B61" s="18"/>
      <c r="C61" s="21"/>
      <c r="D61" s="91"/>
      <c r="E61" s="94"/>
      <c r="F61" s="94"/>
      <c r="G61" s="93"/>
      <c r="H61" s="15"/>
    </row>
    <row r="62" spans="1:8" ht="15.75" x14ac:dyDescent="0.25">
      <c r="A62" s="20" t="s">
        <v>48</v>
      </c>
      <c r="B62" s="20"/>
      <c r="C62" s="33"/>
      <c r="D62" s="95">
        <f>SUM(D45:D58)</f>
        <v>2003</v>
      </c>
      <c r="E62" s="96">
        <f>SUM(E45:E61)</f>
        <v>197401131</v>
      </c>
      <c r="F62" s="96">
        <f>SUM(F45:F61)</f>
        <v>18771751.93</v>
      </c>
      <c r="G62" s="97">
        <f>1-(+F62/E62)</f>
        <v>0.90490555026252606</v>
      </c>
      <c r="H62" s="2"/>
    </row>
    <row r="63" spans="1:8" ht="18" x14ac:dyDescent="0.25">
      <c r="A63" s="33"/>
      <c r="B63" s="33"/>
      <c r="C63" s="36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08"/>
      <c r="E64" s="108"/>
      <c r="F64" s="109">
        <f>F62+F40</f>
        <v>22983143.93</v>
      </c>
      <c r="G64" s="108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38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0" t="s">
        <v>115</v>
      </c>
      <c r="B9" s="131"/>
      <c r="C9" s="14"/>
      <c r="D9" s="87"/>
      <c r="E9" s="115"/>
      <c r="F9" s="88"/>
      <c r="G9" s="89"/>
      <c r="H9" s="15"/>
    </row>
    <row r="10" spans="1:8" ht="15.75" x14ac:dyDescent="0.25">
      <c r="A10" s="130" t="s">
        <v>11</v>
      </c>
      <c r="B10" s="131"/>
      <c r="C10" s="14"/>
      <c r="D10" s="87">
        <v>5</v>
      </c>
      <c r="E10" s="115">
        <v>3163227</v>
      </c>
      <c r="F10" s="88">
        <v>486584.5</v>
      </c>
      <c r="G10" s="116">
        <f>F10/E10</f>
        <v>0.15382534987214005</v>
      </c>
      <c r="H10" s="15"/>
    </row>
    <row r="11" spans="1:8" ht="15.75" x14ac:dyDescent="0.25">
      <c r="A11" s="130" t="s">
        <v>118</v>
      </c>
      <c r="B11" s="131"/>
      <c r="C11" s="14"/>
      <c r="D11" s="87">
        <v>6</v>
      </c>
      <c r="E11" s="115">
        <v>609306</v>
      </c>
      <c r="F11" s="88">
        <v>173411.5</v>
      </c>
      <c r="G11" s="116">
        <f>F11/E11</f>
        <v>0.28460494398545227</v>
      </c>
      <c r="H11" s="15"/>
    </row>
    <row r="12" spans="1:8" ht="15.75" x14ac:dyDescent="0.25">
      <c r="A12" s="130" t="s">
        <v>73</v>
      </c>
      <c r="B12" s="131"/>
      <c r="C12" s="14"/>
      <c r="D12" s="87">
        <v>2</v>
      </c>
      <c r="E12" s="115">
        <v>288414</v>
      </c>
      <c r="F12" s="88">
        <v>72523.5</v>
      </c>
      <c r="G12" s="116">
        <f>F12/E12</f>
        <v>0.25145623998835009</v>
      </c>
      <c r="H12" s="15"/>
    </row>
    <row r="13" spans="1:8" ht="15.75" x14ac:dyDescent="0.25">
      <c r="A13" s="130" t="s">
        <v>122</v>
      </c>
      <c r="B13" s="131"/>
      <c r="C13" s="14"/>
      <c r="D13" s="87"/>
      <c r="E13" s="115"/>
      <c r="F13" s="88"/>
      <c r="G13" s="116"/>
      <c r="H13" s="15"/>
    </row>
    <row r="14" spans="1:8" ht="15.75" x14ac:dyDescent="0.25">
      <c r="A14" s="130" t="s">
        <v>25</v>
      </c>
      <c r="B14" s="131"/>
      <c r="C14" s="14"/>
      <c r="D14" s="87">
        <v>2</v>
      </c>
      <c r="E14" s="115">
        <v>521211</v>
      </c>
      <c r="F14" s="88">
        <v>122270</v>
      </c>
      <c r="G14" s="116">
        <f>F14/E14</f>
        <v>0.23458829533528647</v>
      </c>
      <c r="H14" s="15"/>
    </row>
    <row r="15" spans="1:8" ht="15.75" x14ac:dyDescent="0.25">
      <c r="A15" s="130" t="s">
        <v>57</v>
      </c>
      <c r="B15" s="131"/>
      <c r="C15" s="14"/>
      <c r="D15" s="87"/>
      <c r="E15" s="115"/>
      <c r="F15" s="88"/>
      <c r="G15" s="116"/>
      <c r="H15" s="15"/>
    </row>
    <row r="16" spans="1:8" ht="15.75" x14ac:dyDescent="0.25">
      <c r="A16" s="130" t="s">
        <v>10</v>
      </c>
      <c r="B16" s="131"/>
      <c r="C16" s="14"/>
      <c r="D16" s="87"/>
      <c r="E16" s="115"/>
      <c r="F16" s="88"/>
      <c r="G16" s="116"/>
      <c r="H16" s="15"/>
    </row>
    <row r="17" spans="1:8" ht="15.75" x14ac:dyDescent="0.25">
      <c r="A17" s="130" t="s">
        <v>14</v>
      </c>
      <c r="B17" s="131"/>
      <c r="C17" s="14"/>
      <c r="D17" s="87">
        <v>2</v>
      </c>
      <c r="E17" s="115">
        <v>1324544</v>
      </c>
      <c r="F17" s="88">
        <v>269863</v>
      </c>
      <c r="G17" s="89">
        <f t="shared" ref="G17:G23" si="0">F17/E17</f>
        <v>0.20374030609779667</v>
      </c>
      <c r="H17" s="15"/>
    </row>
    <row r="18" spans="1:8" ht="15.75" x14ac:dyDescent="0.25">
      <c r="A18" s="130" t="s">
        <v>15</v>
      </c>
      <c r="B18" s="131"/>
      <c r="C18" s="14"/>
      <c r="D18" s="87">
        <v>2</v>
      </c>
      <c r="E18" s="115">
        <v>1862820</v>
      </c>
      <c r="F18" s="88">
        <v>291653.5</v>
      </c>
      <c r="G18" s="116">
        <f t="shared" si="0"/>
        <v>0.15656558336285847</v>
      </c>
      <c r="H18" s="15"/>
    </row>
    <row r="19" spans="1:8" ht="15.75" x14ac:dyDescent="0.25">
      <c r="A19" s="130" t="s">
        <v>58</v>
      </c>
      <c r="B19" s="131"/>
      <c r="C19" s="14"/>
      <c r="D19" s="87">
        <v>1</v>
      </c>
      <c r="E19" s="115">
        <v>351521</v>
      </c>
      <c r="F19" s="88">
        <v>50147</v>
      </c>
      <c r="G19" s="89">
        <f t="shared" si="0"/>
        <v>0.14265719544493785</v>
      </c>
      <c r="H19" s="15"/>
    </row>
    <row r="20" spans="1:8" ht="15.75" x14ac:dyDescent="0.25">
      <c r="A20" s="130" t="s">
        <v>17</v>
      </c>
      <c r="B20" s="131"/>
      <c r="C20" s="14"/>
      <c r="D20" s="87"/>
      <c r="E20" s="115"/>
      <c r="F20" s="88"/>
      <c r="G20" s="89"/>
      <c r="H20" s="15"/>
    </row>
    <row r="21" spans="1:8" ht="15.75" x14ac:dyDescent="0.25">
      <c r="A21" s="130" t="s">
        <v>133</v>
      </c>
      <c r="B21" s="131"/>
      <c r="C21" s="14"/>
      <c r="D21" s="87"/>
      <c r="E21" s="115"/>
      <c r="F21" s="88"/>
      <c r="G21" s="89"/>
      <c r="H21" s="15"/>
    </row>
    <row r="22" spans="1:8" ht="15.75" x14ac:dyDescent="0.25">
      <c r="A22" s="130" t="s">
        <v>59</v>
      </c>
      <c r="B22" s="131"/>
      <c r="C22" s="14"/>
      <c r="D22" s="87">
        <v>5</v>
      </c>
      <c r="E22" s="115">
        <v>4203334.05</v>
      </c>
      <c r="F22" s="88">
        <v>690019.05</v>
      </c>
      <c r="G22" s="89">
        <f t="shared" si="0"/>
        <v>0.16415993632483245</v>
      </c>
      <c r="H22" s="15"/>
    </row>
    <row r="23" spans="1:8" ht="15.75" x14ac:dyDescent="0.25">
      <c r="A23" s="130" t="s">
        <v>60</v>
      </c>
      <c r="B23" s="131"/>
      <c r="C23" s="14"/>
      <c r="D23" s="87">
        <v>3</v>
      </c>
      <c r="E23" s="115">
        <v>1976909</v>
      </c>
      <c r="F23" s="88">
        <v>194180</v>
      </c>
      <c r="G23" s="89">
        <f t="shared" si="0"/>
        <v>9.8224045719858627E-2</v>
      </c>
      <c r="H23" s="15"/>
    </row>
    <row r="24" spans="1:8" ht="15.75" x14ac:dyDescent="0.25">
      <c r="A24" s="132" t="s">
        <v>20</v>
      </c>
      <c r="B24" s="131"/>
      <c r="C24" s="14"/>
      <c r="D24" s="87">
        <v>3</v>
      </c>
      <c r="E24" s="115">
        <v>901183</v>
      </c>
      <c r="F24" s="88">
        <v>222926.5</v>
      </c>
      <c r="G24" s="89">
        <f>F24/E24</f>
        <v>0.24737095573263143</v>
      </c>
      <c r="H24" s="15"/>
    </row>
    <row r="25" spans="1:8" ht="15.75" x14ac:dyDescent="0.25">
      <c r="A25" s="132" t="s">
        <v>21</v>
      </c>
      <c r="B25" s="131"/>
      <c r="C25" s="14"/>
      <c r="D25" s="87">
        <v>13</v>
      </c>
      <c r="E25" s="115">
        <v>179840</v>
      </c>
      <c r="F25" s="88">
        <v>179840</v>
      </c>
      <c r="G25" s="89">
        <f>F25/E25</f>
        <v>1</v>
      </c>
      <c r="H25" s="15"/>
    </row>
    <row r="26" spans="1:8" ht="15.75" x14ac:dyDescent="0.25">
      <c r="A26" s="133" t="s">
        <v>22</v>
      </c>
      <c r="B26" s="131"/>
      <c r="C26" s="14"/>
      <c r="D26" s="87"/>
      <c r="E26" s="115"/>
      <c r="F26" s="88"/>
      <c r="G26" s="89"/>
      <c r="H26" s="15"/>
    </row>
    <row r="27" spans="1:8" ht="15.75" x14ac:dyDescent="0.25">
      <c r="A27" s="133" t="s">
        <v>23</v>
      </c>
      <c r="B27" s="131"/>
      <c r="C27" s="14"/>
      <c r="D27" s="87"/>
      <c r="E27" s="115">
        <v>42396</v>
      </c>
      <c r="F27" s="88">
        <v>20423</v>
      </c>
      <c r="G27" s="89">
        <f>F27/E27</f>
        <v>0.48171997358241342</v>
      </c>
      <c r="H27" s="15"/>
    </row>
    <row r="28" spans="1:8" ht="15.75" x14ac:dyDescent="0.25">
      <c r="A28" s="130" t="s">
        <v>145</v>
      </c>
      <c r="B28" s="131"/>
      <c r="C28" s="14"/>
      <c r="D28" s="87">
        <v>1</v>
      </c>
      <c r="E28" s="115">
        <v>185720</v>
      </c>
      <c r="F28" s="88">
        <v>38815.5</v>
      </c>
      <c r="G28" s="116">
        <f>F28/E28</f>
        <v>0.20900010768899419</v>
      </c>
      <c r="H28" s="15"/>
    </row>
    <row r="29" spans="1:8" ht="15.75" x14ac:dyDescent="0.25">
      <c r="A29" s="133" t="s">
        <v>24</v>
      </c>
      <c r="B29" s="131"/>
      <c r="C29" s="14"/>
      <c r="D29" s="87">
        <v>2</v>
      </c>
      <c r="E29" s="115">
        <v>276215</v>
      </c>
      <c r="F29" s="88">
        <v>37456</v>
      </c>
      <c r="G29" s="89">
        <f>F29/E29</f>
        <v>0.13560451097876655</v>
      </c>
      <c r="H29" s="15"/>
    </row>
    <row r="30" spans="1:8" ht="15.75" x14ac:dyDescent="0.25">
      <c r="A30" s="133" t="s">
        <v>138</v>
      </c>
      <c r="B30" s="131"/>
      <c r="C30" s="14"/>
      <c r="D30" s="117"/>
      <c r="E30" s="115"/>
      <c r="F30" s="115"/>
      <c r="G30" s="118"/>
      <c r="H30" s="15"/>
    </row>
    <row r="31" spans="1:8" ht="15.75" x14ac:dyDescent="0.25">
      <c r="A31" s="133" t="s">
        <v>61</v>
      </c>
      <c r="B31" s="131"/>
      <c r="C31" s="14"/>
      <c r="D31" s="87"/>
      <c r="E31" s="119"/>
      <c r="F31" s="88"/>
      <c r="G31" s="116"/>
      <c r="H31" s="15"/>
    </row>
    <row r="32" spans="1:8" ht="15.75" x14ac:dyDescent="0.25">
      <c r="A32" s="133" t="s">
        <v>148</v>
      </c>
      <c r="B32" s="131"/>
      <c r="C32" s="14"/>
      <c r="D32" s="87"/>
      <c r="E32" s="119"/>
      <c r="F32" s="88"/>
      <c r="G32" s="116"/>
      <c r="H32" s="15"/>
    </row>
    <row r="33" spans="1:8" ht="15.75" x14ac:dyDescent="0.25">
      <c r="A33" s="133" t="s">
        <v>62</v>
      </c>
      <c r="B33" s="131"/>
      <c r="C33" s="14"/>
      <c r="D33" s="87">
        <v>12</v>
      </c>
      <c r="E33" s="119">
        <v>2066101</v>
      </c>
      <c r="F33" s="90">
        <v>2153165.5</v>
      </c>
      <c r="G33" s="116">
        <f>F33/E33</f>
        <v>1.0421395178648092</v>
      </c>
      <c r="H33" s="15"/>
    </row>
    <row r="34" spans="1:8" ht="15.75" x14ac:dyDescent="0.25">
      <c r="A34" s="130" t="s">
        <v>63</v>
      </c>
      <c r="B34" s="131"/>
      <c r="C34" s="14"/>
      <c r="D34" s="87"/>
      <c r="E34" s="115"/>
      <c r="F34" s="88"/>
      <c r="G34" s="116"/>
      <c r="H34" s="15"/>
    </row>
    <row r="35" spans="1:8" ht="15.75" x14ac:dyDescent="0.25">
      <c r="A35" s="130" t="s">
        <v>112</v>
      </c>
      <c r="B35" s="131"/>
      <c r="C35" s="14"/>
      <c r="D35" s="87">
        <v>1</v>
      </c>
      <c r="E35" s="115">
        <v>240341</v>
      </c>
      <c r="F35" s="88">
        <v>65753</v>
      </c>
      <c r="G35" s="116">
        <f>F35/E35</f>
        <v>0.27358211873962412</v>
      </c>
      <c r="H35" s="15"/>
    </row>
    <row r="36" spans="1:8" x14ac:dyDescent="0.2">
      <c r="A36" s="16" t="s">
        <v>28</v>
      </c>
      <c r="B36" s="13"/>
      <c r="C36" s="14"/>
      <c r="D36" s="91"/>
      <c r="E36" s="119">
        <v>122950</v>
      </c>
      <c r="F36" s="90">
        <v>23099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119"/>
      <c r="F37" s="90"/>
      <c r="G37" s="93"/>
      <c r="H37" s="15"/>
    </row>
    <row r="38" spans="1:8" x14ac:dyDescent="0.2">
      <c r="A38" s="16" t="s">
        <v>30</v>
      </c>
      <c r="B38" s="13"/>
      <c r="C38" s="14"/>
      <c r="D38" s="91"/>
      <c r="E38" s="115"/>
      <c r="F38" s="88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60</v>
      </c>
      <c r="E40" s="96">
        <f>SUM(E9:E39)</f>
        <v>18316032.050000001</v>
      </c>
      <c r="F40" s="96">
        <f>SUM(F9:F39)</f>
        <v>5092130.55</v>
      </c>
      <c r="G40" s="97">
        <f>F40/E40</f>
        <v>0.27801493992253629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72</v>
      </c>
      <c r="E45" s="88">
        <v>8806084.0500000007</v>
      </c>
      <c r="F45" s="88">
        <v>564064.59</v>
      </c>
      <c r="G45" s="89">
        <f>1-(+F45/E45)</f>
        <v>0.93594603608172466</v>
      </c>
      <c r="H45" s="15"/>
    </row>
    <row r="46" spans="1:8" ht="15.75" x14ac:dyDescent="0.25">
      <c r="A46" s="27" t="s">
        <v>37</v>
      </c>
      <c r="B46" s="28"/>
      <c r="C46" s="14"/>
      <c r="D46" s="87">
        <v>2</v>
      </c>
      <c r="E46" s="88">
        <v>1908894.86</v>
      </c>
      <c r="F46" s="88">
        <v>194940.2</v>
      </c>
      <c r="G46" s="89">
        <f t="shared" ref="G46:G55" si="1">1-(+F46/E46)</f>
        <v>0.89787797951323522</v>
      </c>
      <c r="H46" s="15"/>
    </row>
    <row r="47" spans="1:8" ht="15.75" x14ac:dyDescent="0.25">
      <c r="A47" s="27" t="s">
        <v>38</v>
      </c>
      <c r="B47" s="28"/>
      <c r="C47" s="14"/>
      <c r="D47" s="87">
        <v>195</v>
      </c>
      <c r="E47" s="88">
        <v>17741833.5</v>
      </c>
      <c r="F47" s="88">
        <v>1371607.93</v>
      </c>
      <c r="G47" s="89">
        <f t="shared" si="1"/>
        <v>0.92269074501234605</v>
      </c>
      <c r="H47" s="15"/>
    </row>
    <row r="48" spans="1:8" ht="15.75" x14ac:dyDescent="0.25">
      <c r="A48" s="27" t="s">
        <v>39</v>
      </c>
      <c r="B48" s="28"/>
      <c r="C48" s="14"/>
      <c r="D48" s="87">
        <v>8</v>
      </c>
      <c r="E48" s="88">
        <v>1391578.5</v>
      </c>
      <c r="F48" s="88">
        <v>98972.96</v>
      </c>
      <c r="G48" s="89">
        <f t="shared" si="1"/>
        <v>0.92887719952557468</v>
      </c>
      <c r="H48" s="15"/>
    </row>
    <row r="49" spans="1:8" ht="15.75" x14ac:dyDescent="0.25">
      <c r="A49" s="27" t="s">
        <v>40</v>
      </c>
      <c r="B49" s="28"/>
      <c r="C49" s="14"/>
      <c r="D49" s="87">
        <v>135</v>
      </c>
      <c r="E49" s="88">
        <v>16719580.5</v>
      </c>
      <c r="F49" s="88">
        <v>1431877.81</v>
      </c>
      <c r="G49" s="89">
        <f t="shared" si="1"/>
        <v>0.91435922629757371</v>
      </c>
      <c r="H49" s="15"/>
    </row>
    <row r="50" spans="1:8" ht="15.75" x14ac:dyDescent="0.25">
      <c r="A50" s="27" t="s">
        <v>41</v>
      </c>
      <c r="B50" s="28"/>
      <c r="C50" s="14"/>
      <c r="D50" s="87">
        <v>8</v>
      </c>
      <c r="E50" s="88">
        <v>2046401</v>
      </c>
      <c r="F50" s="88">
        <v>105141</v>
      </c>
      <c r="G50" s="89">
        <f t="shared" si="1"/>
        <v>0.94862150673304013</v>
      </c>
      <c r="H50" s="15"/>
    </row>
    <row r="51" spans="1:8" ht="15.75" x14ac:dyDescent="0.25">
      <c r="A51" s="27" t="s">
        <v>42</v>
      </c>
      <c r="B51" s="28"/>
      <c r="C51" s="14"/>
      <c r="D51" s="87">
        <v>15</v>
      </c>
      <c r="E51" s="88">
        <v>2602035</v>
      </c>
      <c r="F51" s="88">
        <v>234270.36</v>
      </c>
      <c r="G51" s="89">
        <f t="shared" si="1"/>
        <v>0.90996648392508173</v>
      </c>
      <c r="H51" s="15"/>
    </row>
    <row r="52" spans="1:8" ht="15.75" x14ac:dyDescent="0.25">
      <c r="A52" s="27" t="s">
        <v>43</v>
      </c>
      <c r="B52" s="28"/>
      <c r="C52" s="14"/>
      <c r="D52" s="87">
        <v>2</v>
      </c>
      <c r="E52" s="88">
        <v>220440</v>
      </c>
      <c r="F52" s="88">
        <v>-670</v>
      </c>
      <c r="G52" s="89">
        <f t="shared" si="1"/>
        <v>1.0030393757938667</v>
      </c>
      <c r="H52" s="15"/>
    </row>
    <row r="53" spans="1:8" ht="15.75" x14ac:dyDescent="0.25">
      <c r="A53" s="27" t="s">
        <v>44</v>
      </c>
      <c r="B53" s="28"/>
      <c r="C53" s="14"/>
      <c r="D53" s="87">
        <v>2</v>
      </c>
      <c r="E53" s="88">
        <v>520625</v>
      </c>
      <c r="F53" s="88">
        <v>6225</v>
      </c>
      <c r="G53" s="89">
        <f t="shared" si="1"/>
        <v>0.9880432172869148</v>
      </c>
      <c r="H53" s="15"/>
    </row>
    <row r="54" spans="1:8" ht="15.75" x14ac:dyDescent="0.25">
      <c r="A54" s="29" t="s">
        <v>64</v>
      </c>
      <c r="B54" s="30"/>
      <c r="C54" s="14"/>
      <c r="D54" s="87">
        <v>3</v>
      </c>
      <c r="E54" s="88">
        <v>417600</v>
      </c>
      <c r="F54" s="88">
        <v>12900</v>
      </c>
      <c r="G54" s="89">
        <f t="shared" si="1"/>
        <v>0.9691091954022989</v>
      </c>
      <c r="H54" s="15"/>
    </row>
    <row r="55" spans="1:8" ht="15.75" x14ac:dyDescent="0.25">
      <c r="A55" s="27" t="s">
        <v>65</v>
      </c>
      <c r="B55" s="30"/>
      <c r="C55" s="14"/>
      <c r="D55" s="87">
        <v>837</v>
      </c>
      <c r="E55" s="88">
        <v>73396534.349999994</v>
      </c>
      <c r="F55" s="88">
        <v>8854256.5899999999</v>
      </c>
      <c r="G55" s="89">
        <f t="shared" si="1"/>
        <v>0.8793641052889849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21"/>
      <c r="D61" s="91"/>
      <c r="E61" s="112"/>
      <c r="F61" s="94"/>
      <c r="G61" s="93"/>
      <c r="H61" s="2"/>
    </row>
    <row r="62" spans="1:8" ht="18" x14ac:dyDescent="0.25">
      <c r="A62" s="20" t="s">
        <v>48</v>
      </c>
      <c r="B62" s="20"/>
      <c r="C62" s="39"/>
      <c r="D62" s="95">
        <f>SUM(D45:D58)</f>
        <v>1279</v>
      </c>
      <c r="E62" s="96">
        <f>SUM(E45:E61)</f>
        <v>125771606.75999999</v>
      </c>
      <c r="F62" s="96">
        <f>SUM(F45:F61)</f>
        <v>12873586.439999999</v>
      </c>
      <c r="G62" s="97">
        <f>1-(F62/E62)</f>
        <v>0.89764314242589227</v>
      </c>
      <c r="H62" s="2"/>
    </row>
    <row r="63" spans="1:8" ht="18" x14ac:dyDescent="0.25">
      <c r="A63" s="33"/>
      <c r="B63" s="33"/>
      <c r="C63" s="39"/>
      <c r="D63" s="113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14"/>
      <c r="E64" s="108"/>
      <c r="F64" s="109">
        <f>F62+F40</f>
        <v>17965716.989999998</v>
      </c>
      <c r="G64" s="108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>
        <v>1</v>
      </c>
      <c r="E10" s="88">
        <v>274003</v>
      </c>
      <c r="F10" s="88">
        <v>91555.5</v>
      </c>
      <c r="G10" s="89">
        <f t="shared" ref="G10:G15" si="0">F10/E10</f>
        <v>0.33414050211129076</v>
      </c>
      <c r="H10" s="15"/>
    </row>
    <row r="11" spans="1:8" ht="15.75" x14ac:dyDescent="0.25">
      <c r="A11" s="83" t="s">
        <v>115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69</v>
      </c>
      <c r="B12" s="13"/>
      <c r="C12" s="14"/>
      <c r="D12" s="87">
        <v>1</v>
      </c>
      <c r="E12" s="88">
        <v>133699</v>
      </c>
      <c r="F12" s="88">
        <v>26657</v>
      </c>
      <c r="G12" s="89">
        <f t="shared" si="0"/>
        <v>0.19938069843454326</v>
      </c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88">
        <v>13621</v>
      </c>
      <c r="F13" s="88">
        <v>2347</v>
      </c>
      <c r="G13" s="89">
        <f t="shared" si="0"/>
        <v>0.17230746641215769</v>
      </c>
      <c r="H13" s="15"/>
    </row>
    <row r="14" spans="1:8" ht="15.75" x14ac:dyDescent="0.25">
      <c r="A14" s="83" t="s">
        <v>130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>
        <v>1</v>
      </c>
      <c r="E15" s="88">
        <v>5078</v>
      </c>
      <c r="F15" s="88">
        <v>2668</v>
      </c>
      <c r="G15" s="89">
        <f t="shared" si="0"/>
        <v>0.52540370224497834</v>
      </c>
      <c r="H15" s="15"/>
    </row>
    <row r="16" spans="1:8" ht="15.75" x14ac:dyDescent="0.25">
      <c r="A16" s="83" t="s">
        <v>126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16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546290</v>
      </c>
      <c r="F18" s="88">
        <v>63772</v>
      </c>
      <c r="G18" s="89">
        <f>F18/E18</f>
        <v>0.1167365318786725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146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88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136</v>
      </c>
      <c r="B23" s="13"/>
      <c r="C23" s="14"/>
      <c r="D23" s="87">
        <v>4</v>
      </c>
      <c r="E23" s="88">
        <v>646526</v>
      </c>
      <c r="F23" s="88">
        <v>140295</v>
      </c>
      <c r="G23" s="89">
        <f>F23/E23</f>
        <v>0.21699823363638895</v>
      </c>
      <c r="H23" s="15"/>
    </row>
    <row r="24" spans="1:8" ht="15.75" x14ac:dyDescent="0.25">
      <c r="A24" s="83" t="s">
        <v>10</v>
      </c>
      <c r="B24" s="13"/>
      <c r="C24" s="14"/>
      <c r="D24" s="87">
        <v>2</v>
      </c>
      <c r="E24" s="88">
        <v>3320</v>
      </c>
      <c r="F24" s="88">
        <v>-50</v>
      </c>
      <c r="G24" s="89">
        <f>F24/E24</f>
        <v>-1.5060240963855422E-2</v>
      </c>
      <c r="H24" s="15"/>
    </row>
    <row r="25" spans="1:8" ht="15.75" x14ac:dyDescent="0.25">
      <c r="A25" s="84" t="s">
        <v>20</v>
      </c>
      <c r="B25" s="13"/>
      <c r="C25" s="14"/>
      <c r="D25" s="87">
        <v>2</v>
      </c>
      <c r="E25" s="88">
        <v>72281.259999999995</v>
      </c>
      <c r="F25" s="88">
        <v>23365.759999999998</v>
      </c>
      <c r="G25" s="89">
        <f>F25/E25</f>
        <v>0.32326165869272339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103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73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124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117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>
        <v>2500</v>
      </c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13</v>
      </c>
      <c r="E39" s="96">
        <f>SUM(E9:E38)</f>
        <v>1694818.26</v>
      </c>
      <c r="F39" s="96">
        <f>SUM(F9:F38)</f>
        <v>353110.26</v>
      </c>
      <c r="G39" s="97">
        <f>F39/E39</f>
        <v>0.20834697638907904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/>
      <c r="E44" s="88"/>
      <c r="F44" s="88"/>
      <c r="G44" s="89"/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80</v>
      </c>
      <c r="E46" s="88">
        <v>2529782.25</v>
      </c>
      <c r="F46" s="88">
        <v>230458.03</v>
      </c>
      <c r="G46" s="89">
        <f>1-(+F46/E46)</f>
        <v>0.90890202901850548</v>
      </c>
      <c r="H46" s="15"/>
    </row>
    <row r="47" spans="1:8" ht="15.75" x14ac:dyDescent="0.25">
      <c r="A47" s="27" t="s">
        <v>39</v>
      </c>
      <c r="B47" s="28"/>
      <c r="C47" s="14"/>
      <c r="D47" s="87">
        <v>4</v>
      </c>
      <c r="E47" s="88">
        <v>648519.5</v>
      </c>
      <c r="F47" s="88">
        <v>25224.5</v>
      </c>
      <c r="G47" s="89"/>
      <c r="H47" s="15"/>
    </row>
    <row r="48" spans="1:8" ht="15.75" x14ac:dyDescent="0.25">
      <c r="A48" s="27" t="s">
        <v>40</v>
      </c>
      <c r="B48" s="28"/>
      <c r="C48" s="14"/>
      <c r="D48" s="87">
        <v>50</v>
      </c>
      <c r="E48" s="88">
        <v>2994574</v>
      </c>
      <c r="F48" s="88">
        <v>264207.90999999997</v>
      </c>
      <c r="G48" s="89">
        <f>1-(+F48/E48)</f>
        <v>0.91177112003243199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18</v>
      </c>
      <c r="E50" s="88">
        <v>786585</v>
      </c>
      <c r="F50" s="88">
        <v>4670</v>
      </c>
      <c r="G50" s="89">
        <f>1-(+F50/E50)</f>
        <v>0.99406294297501219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64</v>
      </c>
      <c r="B53" s="30"/>
      <c r="C53" s="14"/>
      <c r="D53" s="87"/>
      <c r="E53" s="88"/>
      <c r="F53" s="88"/>
      <c r="G53" s="89"/>
      <c r="H53" s="15"/>
    </row>
    <row r="54" spans="1:8" ht="15.75" x14ac:dyDescent="0.25">
      <c r="A54" s="27" t="s">
        <v>65</v>
      </c>
      <c r="B54" s="30"/>
      <c r="C54" s="14"/>
      <c r="D54" s="87">
        <v>651</v>
      </c>
      <c r="E54" s="88">
        <v>39091702.869999997</v>
      </c>
      <c r="F54" s="88">
        <v>4739398.75</v>
      </c>
      <c r="G54" s="89">
        <f>1-(+F54/E54)</f>
        <v>0.87876202871589049</v>
      </c>
      <c r="H54" s="15"/>
    </row>
    <row r="55" spans="1:8" ht="15.75" x14ac:dyDescent="0.25">
      <c r="A55" s="27" t="s">
        <v>66</v>
      </c>
      <c r="B55" s="30"/>
      <c r="C55" s="14"/>
      <c r="D55" s="87">
        <v>3</v>
      </c>
      <c r="E55" s="88">
        <v>92612.3</v>
      </c>
      <c r="F55" s="88">
        <v>11823.28</v>
      </c>
      <c r="G55" s="89">
        <f>1-(+F55/E55)</f>
        <v>0.87233574805938308</v>
      </c>
      <c r="H55" s="15"/>
    </row>
    <row r="56" spans="1:8" ht="15.75" x14ac:dyDescent="0.25">
      <c r="A56" s="134" t="s">
        <v>150</v>
      </c>
      <c r="B56" s="30"/>
      <c r="C56" s="14"/>
      <c r="D56" s="87">
        <v>134</v>
      </c>
      <c r="E56" s="88">
        <v>9959842.5299999993</v>
      </c>
      <c r="F56" s="88">
        <v>954380.12</v>
      </c>
      <c r="G56" s="89">
        <f>1-(+F56/E56)</f>
        <v>0.90417718782949474</v>
      </c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93"/>
      <c r="H61" s="15"/>
    </row>
    <row r="62" spans="1:8" ht="15.75" x14ac:dyDescent="0.25">
      <c r="A62" s="20" t="s">
        <v>48</v>
      </c>
      <c r="B62" s="20"/>
      <c r="C62" s="21"/>
      <c r="D62" s="95">
        <f>SUM(D44:D58)</f>
        <v>940</v>
      </c>
      <c r="E62" s="96">
        <f>SUM(E44:E61)</f>
        <v>56103618.449999996</v>
      </c>
      <c r="F62" s="96">
        <f>SUM(F44:F61)</f>
        <v>6230162.5899999999</v>
      </c>
      <c r="G62" s="97">
        <f>1-(+F62/E62)</f>
        <v>0.88895257093707114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6583272.8499999996</v>
      </c>
      <c r="G64" s="108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115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115"/>
      <c r="F10" s="88"/>
      <c r="G10" s="89"/>
      <c r="H10" s="15"/>
    </row>
    <row r="11" spans="1:8" ht="15.75" x14ac:dyDescent="0.25">
      <c r="A11" s="83" t="s">
        <v>115</v>
      </c>
      <c r="B11" s="13"/>
      <c r="C11" s="14"/>
      <c r="D11" s="87">
        <v>6</v>
      </c>
      <c r="E11" s="115">
        <v>1602726</v>
      </c>
      <c r="F11" s="88">
        <v>321060.5</v>
      </c>
      <c r="G11" s="89">
        <f>F11/E11</f>
        <v>0.20032151471929699</v>
      </c>
      <c r="H11" s="15"/>
    </row>
    <row r="12" spans="1:8" ht="15.75" x14ac:dyDescent="0.25">
      <c r="A12" s="83" t="s">
        <v>69</v>
      </c>
      <c r="B12" s="13"/>
      <c r="C12" s="14"/>
      <c r="D12" s="87"/>
      <c r="E12" s="115"/>
      <c r="F12" s="88"/>
      <c r="G12" s="89"/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115">
        <v>114573</v>
      </c>
      <c r="F13" s="88">
        <v>26075</v>
      </c>
      <c r="G13" s="89">
        <f>F13/E13</f>
        <v>0.22758416031700313</v>
      </c>
      <c r="H13" s="15"/>
    </row>
    <row r="14" spans="1:8" ht="15.75" x14ac:dyDescent="0.25">
      <c r="A14" s="83" t="s">
        <v>130</v>
      </c>
      <c r="B14" s="13"/>
      <c r="C14" s="14"/>
      <c r="D14" s="87"/>
      <c r="E14" s="115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>
        <v>2</v>
      </c>
      <c r="E15" s="115">
        <v>385648</v>
      </c>
      <c r="F15" s="88">
        <v>127834.5</v>
      </c>
      <c r="G15" s="89">
        <f t="shared" ref="G15:G21" si="0">F15/E15</f>
        <v>0.33147974318549556</v>
      </c>
      <c r="H15" s="15"/>
    </row>
    <row r="16" spans="1:8" ht="15.75" x14ac:dyDescent="0.25">
      <c r="A16" s="83" t="s">
        <v>126</v>
      </c>
      <c r="B16" s="13"/>
      <c r="C16" s="14"/>
      <c r="D16" s="87">
        <v>1</v>
      </c>
      <c r="E16" s="115">
        <v>119092</v>
      </c>
      <c r="F16" s="88">
        <v>17182</v>
      </c>
      <c r="G16" s="89">
        <f t="shared" si="0"/>
        <v>0.1442750142746784</v>
      </c>
      <c r="H16" s="15"/>
    </row>
    <row r="17" spans="1:8" ht="15.75" x14ac:dyDescent="0.25">
      <c r="A17" s="83" t="s">
        <v>16</v>
      </c>
      <c r="B17" s="13"/>
      <c r="C17" s="14"/>
      <c r="D17" s="87"/>
      <c r="E17" s="115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3</v>
      </c>
      <c r="E18" s="115">
        <v>687378</v>
      </c>
      <c r="F18" s="88">
        <v>108456</v>
      </c>
      <c r="G18" s="89">
        <f t="shared" si="0"/>
        <v>0.15778218098338906</v>
      </c>
      <c r="H18" s="15"/>
    </row>
    <row r="19" spans="1:8" ht="15.75" x14ac:dyDescent="0.25">
      <c r="A19" s="83" t="s">
        <v>15</v>
      </c>
      <c r="B19" s="13"/>
      <c r="C19" s="14"/>
      <c r="D19" s="87">
        <v>3</v>
      </c>
      <c r="E19" s="115">
        <v>1568952</v>
      </c>
      <c r="F19" s="88">
        <v>367515</v>
      </c>
      <c r="G19" s="89">
        <f t="shared" si="0"/>
        <v>0.23424234775824881</v>
      </c>
      <c r="H19" s="15"/>
    </row>
    <row r="20" spans="1:8" ht="15.75" x14ac:dyDescent="0.25">
      <c r="A20" s="83" t="s">
        <v>116</v>
      </c>
      <c r="B20" s="13"/>
      <c r="C20" s="14"/>
      <c r="D20" s="87">
        <v>28</v>
      </c>
      <c r="E20" s="115">
        <v>3013321</v>
      </c>
      <c r="F20" s="88">
        <v>602053.5</v>
      </c>
      <c r="G20" s="89">
        <f t="shared" si="0"/>
        <v>0.19979733324129756</v>
      </c>
      <c r="H20" s="15"/>
    </row>
    <row r="21" spans="1:8" ht="15.75" x14ac:dyDescent="0.25">
      <c r="A21" s="83" t="s">
        <v>146</v>
      </c>
      <c r="B21" s="13"/>
      <c r="C21" s="14"/>
      <c r="D21" s="87">
        <v>1</v>
      </c>
      <c r="E21" s="115">
        <v>289911</v>
      </c>
      <c r="F21" s="88">
        <v>85303</v>
      </c>
      <c r="G21" s="89">
        <f t="shared" si="0"/>
        <v>0.29423857666663217</v>
      </c>
      <c r="H21" s="15"/>
    </row>
    <row r="22" spans="1:8" ht="15.75" x14ac:dyDescent="0.25">
      <c r="A22" s="83" t="s">
        <v>88</v>
      </c>
      <c r="B22" s="13"/>
      <c r="C22" s="14"/>
      <c r="D22" s="87"/>
      <c r="E22" s="115"/>
      <c r="F22" s="88"/>
      <c r="G22" s="89"/>
      <c r="H22" s="15"/>
    </row>
    <row r="23" spans="1:8" ht="15.75" x14ac:dyDescent="0.25">
      <c r="A23" s="83" t="s">
        <v>136</v>
      </c>
      <c r="B23" s="13"/>
      <c r="C23" s="14"/>
      <c r="D23" s="87"/>
      <c r="E23" s="115"/>
      <c r="F23" s="88"/>
      <c r="G23" s="89"/>
      <c r="H23" s="15"/>
    </row>
    <row r="24" spans="1:8" ht="15.75" x14ac:dyDescent="0.25">
      <c r="A24" s="83" t="s">
        <v>10</v>
      </c>
      <c r="B24" s="13"/>
      <c r="C24" s="14"/>
      <c r="D24" s="87"/>
      <c r="E24" s="115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749933</v>
      </c>
      <c r="F25" s="88">
        <v>156192</v>
      </c>
      <c r="G25" s="89">
        <f>F25/E25</f>
        <v>0.2082746058647906</v>
      </c>
      <c r="H25" s="15"/>
    </row>
    <row r="26" spans="1:8" ht="15.75" x14ac:dyDescent="0.25">
      <c r="A26" s="84" t="s">
        <v>21</v>
      </c>
      <c r="B26" s="13"/>
      <c r="C26" s="14"/>
      <c r="D26" s="87">
        <v>13</v>
      </c>
      <c r="E26" s="115">
        <v>140977</v>
      </c>
      <c r="F26" s="88">
        <v>140977</v>
      </c>
      <c r="G26" s="89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115">
        <v>34490</v>
      </c>
      <c r="F28" s="88">
        <v>9740</v>
      </c>
      <c r="G28" s="89">
        <f t="shared" ref="G28:G34" si="1">F28/E28</f>
        <v>0.28240069585387068</v>
      </c>
      <c r="H28" s="15"/>
    </row>
    <row r="29" spans="1:8" ht="15.75" x14ac:dyDescent="0.25">
      <c r="A29" s="85" t="s">
        <v>103</v>
      </c>
      <c r="B29" s="13"/>
      <c r="C29" s="14"/>
      <c r="D29" s="87">
        <v>1</v>
      </c>
      <c r="E29" s="115">
        <v>111847</v>
      </c>
      <c r="F29" s="88">
        <v>7018</v>
      </c>
      <c r="G29" s="89">
        <f t="shared" si="1"/>
        <v>6.2746430391516977E-2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115">
        <v>180434</v>
      </c>
      <c r="F30" s="88">
        <v>55242</v>
      </c>
      <c r="G30" s="89">
        <f t="shared" si="1"/>
        <v>0.30616180985845237</v>
      </c>
      <c r="H30" s="15"/>
    </row>
    <row r="31" spans="1:8" ht="15.75" x14ac:dyDescent="0.25">
      <c r="A31" s="85" t="s">
        <v>124</v>
      </c>
      <c r="B31" s="13"/>
      <c r="C31" s="14"/>
      <c r="D31" s="87"/>
      <c r="E31" s="115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115">
        <v>139985</v>
      </c>
      <c r="F32" s="88">
        <v>51703</v>
      </c>
      <c r="G32" s="89">
        <f t="shared" si="1"/>
        <v>0.36934671571954136</v>
      </c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115">
        <v>111429</v>
      </c>
      <c r="F33" s="88">
        <v>38091</v>
      </c>
      <c r="G33" s="89">
        <f t="shared" si="1"/>
        <v>0.34184099291925801</v>
      </c>
      <c r="H33" s="15"/>
    </row>
    <row r="34" spans="1:8" ht="15.75" x14ac:dyDescent="0.25">
      <c r="A34" s="85" t="s">
        <v>117</v>
      </c>
      <c r="B34" s="13"/>
      <c r="C34" s="14"/>
      <c r="D34" s="87">
        <v>9</v>
      </c>
      <c r="E34" s="115">
        <v>4978862</v>
      </c>
      <c r="F34" s="88">
        <v>744536.5</v>
      </c>
      <c r="G34" s="89">
        <f t="shared" si="1"/>
        <v>0.14953949316128867</v>
      </c>
      <c r="H34" s="15"/>
    </row>
    <row r="35" spans="1:8" x14ac:dyDescent="0.2">
      <c r="A35" s="16" t="s">
        <v>28</v>
      </c>
      <c r="B35" s="13"/>
      <c r="C35" s="14"/>
      <c r="D35" s="91"/>
      <c r="E35" s="115">
        <v>91875</v>
      </c>
      <c r="F35" s="88">
        <v>14497</v>
      </c>
      <c r="G35" s="93"/>
      <c r="H35" s="15"/>
    </row>
    <row r="36" spans="1:8" x14ac:dyDescent="0.2">
      <c r="A36" s="16" t="s">
        <v>47</v>
      </c>
      <c r="B36" s="13"/>
      <c r="C36" s="14"/>
      <c r="D36" s="91"/>
      <c r="E36" s="115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115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75</v>
      </c>
      <c r="E39" s="96">
        <f>SUM(E9:E38)</f>
        <v>14321433</v>
      </c>
      <c r="F39" s="96">
        <f>SUM(F9:F38)</f>
        <v>2873476</v>
      </c>
      <c r="G39" s="97">
        <f>F39/E39</f>
        <v>0.20064165366692005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164</v>
      </c>
      <c r="E44" s="88">
        <v>18495505.949999999</v>
      </c>
      <c r="F44" s="88">
        <v>1091612.79</v>
      </c>
      <c r="G44" s="89">
        <f>1-(+F44/E44)</f>
        <v>0.9409795659036837</v>
      </c>
      <c r="H44" s="15"/>
    </row>
    <row r="45" spans="1:8" ht="15.75" x14ac:dyDescent="0.25">
      <c r="A45" s="27" t="s">
        <v>37</v>
      </c>
      <c r="B45" s="28"/>
      <c r="C45" s="14"/>
      <c r="D45" s="87">
        <v>6</v>
      </c>
      <c r="E45" s="88">
        <v>2948902.22</v>
      </c>
      <c r="F45" s="88">
        <v>245434.12</v>
      </c>
      <c r="G45" s="89">
        <f t="shared" ref="G45:G53" si="2">1-(+F45/E45)</f>
        <v>0.91677102131924881</v>
      </c>
      <c r="H45" s="15"/>
    </row>
    <row r="46" spans="1:8" ht="15.75" x14ac:dyDescent="0.25">
      <c r="A46" s="27" t="s">
        <v>38</v>
      </c>
      <c r="B46" s="28"/>
      <c r="C46" s="14"/>
      <c r="D46" s="87">
        <v>273</v>
      </c>
      <c r="E46" s="88">
        <v>11217645.17</v>
      </c>
      <c r="F46" s="88">
        <v>798538.56</v>
      </c>
      <c r="G46" s="89">
        <f t="shared" si="2"/>
        <v>0.92881406499328589</v>
      </c>
      <c r="H46" s="15"/>
    </row>
    <row r="47" spans="1:8" ht="15.75" x14ac:dyDescent="0.25">
      <c r="A47" s="27" t="s">
        <v>39</v>
      </c>
      <c r="B47" s="28"/>
      <c r="C47" s="14"/>
      <c r="D47" s="87">
        <v>36</v>
      </c>
      <c r="E47" s="88">
        <v>3737456.36</v>
      </c>
      <c r="F47" s="88">
        <v>303291.06</v>
      </c>
      <c r="G47" s="89">
        <f t="shared" si="2"/>
        <v>0.91885094278398483</v>
      </c>
      <c r="H47" s="15"/>
    </row>
    <row r="48" spans="1:8" ht="15.75" x14ac:dyDescent="0.25">
      <c r="A48" s="27" t="s">
        <v>40</v>
      </c>
      <c r="B48" s="28"/>
      <c r="C48" s="14"/>
      <c r="D48" s="87">
        <v>90</v>
      </c>
      <c r="E48" s="88">
        <v>13673994.76</v>
      </c>
      <c r="F48" s="88">
        <v>902880.91</v>
      </c>
      <c r="G48" s="89">
        <f t="shared" si="2"/>
        <v>0.93397094807720982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18</v>
      </c>
      <c r="E50" s="88">
        <v>3179410</v>
      </c>
      <c r="F50" s="88">
        <v>171253</v>
      </c>
      <c r="G50" s="89">
        <f t="shared" si="2"/>
        <v>0.94613686187059864</v>
      </c>
      <c r="H50" s="15"/>
    </row>
    <row r="51" spans="1:8" ht="15.75" x14ac:dyDescent="0.25">
      <c r="A51" s="27" t="s">
        <v>43</v>
      </c>
      <c r="B51" s="28"/>
      <c r="C51" s="14"/>
      <c r="D51" s="87">
        <v>3</v>
      </c>
      <c r="E51" s="88">
        <v>497770</v>
      </c>
      <c r="F51" s="88">
        <v>-45389</v>
      </c>
      <c r="G51" s="89">
        <f t="shared" si="2"/>
        <v>1.091184683689254</v>
      </c>
      <c r="H51" s="15"/>
    </row>
    <row r="52" spans="1:8" ht="15.75" x14ac:dyDescent="0.25">
      <c r="A52" s="27" t="s">
        <v>44</v>
      </c>
      <c r="B52" s="28"/>
      <c r="C52" s="14"/>
      <c r="D52" s="87">
        <v>3</v>
      </c>
      <c r="E52" s="88">
        <v>467400</v>
      </c>
      <c r="F52" s="88">
        <v>51475</v>
      </c>
      <c r="G52" s="89">
        <f t="shared" si="2"/>
        <v>0.88986949080017119</v>
      </c>
      <c r="H52" s="15"/>
    </row>
    <row r="53" spans="1:8" ht="15.75" x14ac:dyDescent="0.25">
      <c r="A53" s="29" t="s">
        <v>64</v>
      </c>
      <c r="B53" s="30"/>
      <c r="C53" s="14"/>
      <c r="D53" s="87">
        <v>4</v>
      </c>
      <c r="E53" s="88">
        <v>307900</v>
      </c>
      <c r="F53" s="88">
        <v>-3900</v>
      </c>
      <c r="G53" s="89">
        <f t="shared" si="2"/>
        <v>1.0126664501461513</v>
      </c>
      <c r="H53" s="15"/>
    </row>
    <row r="54" spans="1:8" ht="15.75" x14ac:dyDescent="0.25">
      <c r="A54" s="27" t="s">
        <v>65</v>
      </c>
      <c r="B54" s="30"/>
      <c r="C54" s="14"/>
      <c r="D54" s="87">
        <v>1444</v>
      </c>
      <c r="E54" s="88">
        <v>110337219.14</v>
      </c>
      <c r="F54" s="88">
        <v>12176027.119999999</v>
      </c>
      <c r="G54" s="89">
        <f>1-(+F54/E54)</f>
        <v>0.88964714522530608</v>
      </c>
      <c r="H54" s="15"/>
    </row>
    <row r="55" spans="1:8" ht="15.75" x14ac:dyDescent="0.25">
      <c r="A55" s="27" t="s">
        <v>66</v>
      </c>
      <c r="B55" s="30"/>
      <c r="C55" s="14"/>
      <c r="D55" s="87">
        <v>22</v>
      </c>
      <c r="E55" s="88">
        <v>948972.25</v>
      </c>
      <c r="F55" s="88">
        <v>103014.14</v>
      </c>
      <c r="G55" s="89">
        <f>1-(+F55/E55)</f>
        <v>0.89144662554674281</v>
      </c>
      <c r="H55" s="15"/>
    </row>
    <row r="56" spans="1:8" ht="15.75" x14ac:dyDescent="0.25">
      <c r="A56" s="134" t="s">
        <v>150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14"/>
      <c r="D61" s="91"/>
      <c r="E61" s="112"/>
      <c r="F61" s="94"/>
      <c r="G61" s="93"/>
      <c r="H61" s="15"/>
    </row>
    <row r="62" spans="1:8" ht="15.75" x14ac:dyDescent="0.25">
      <c r="A62" s="20" t="s">
        <v>48</v>
      </c>
      <c r="B62" s="20"/>
      <c r="C62" s="21"/>
      <c r="D62" s="95">
        <f>SUM(D44:D58)</f>
        <v>2063</v>
      </c>
      <c r="E62" s="96">
        <f>SUM(E44:E61)</f>
        <v>165812175.84999999</v>
      </c>
      <c r="F62" s="96">
        <f>SUM(F44:F61)</f>
        <v>15794237.699999999</v>
      </c>
      <c r="G62" s="97">
        <f>1-(F62/E62)</f>
        <v>0.90474621288192936</v>
      </c>
      <c r="H62" s="15"/>
    </row>
    <row r="63" spans="1:8" x14ac:dyDescent="0.2">
      <c r="A63" s="33"/>
      <c r="B63" s="33"/>
      <c r="C63" s="50"/>
      <c r="D63" s="113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14"/>
      <c r="E64" s="108"/>
      <c r="F64" s="109">
        <f>F62+F39</f>
        <v>18667713.699999999</v>
      </c>
      <c r="G64" s="108"/>
      <c r="H64" s="2"/>
    </row>
    <row r="65" spans="1:8" ht="18" x14ac:dyDescent="0.25">
      <c r="A65" s="38"/>
      <c r="B65" s="39"/>
      <c r="C65" s="39"/>
      <c r="D65" s="51"/>
      <c r="E65" s="36"/>
      <c r="F65" s="37"/>
      <c r="G65" s="36"/>
      <c r="H65" s="2"/>
    </row>
    <row r="66" spans="1:8" ht="18" x14ac:dyDescent="0.25">
      <c r="A66" s="38"/>
      <c r="B66" s="39"/>
      <c r="C66" s="39"/>
      <c r="D66" s="51"/>
      <c r="E66" s="36"/>
      <c r="F66" s="37"/>
      <c r="G66" s="36"/>
      <c r="H66" s="2"/>
    </row>
    <row r="67" spans="1:8" ht="15.75" x14ac:dyDescent="0.25">
      <c r="A67" s="4" t="s">
        <v>50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51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 t="s">
        <v>52</v>
      </c>
      <c r="B69" s="40"/>
      <c r="C69" s="40"/>
      <c r="D69" s="40"/>
      <c r="E69" s="40"/>
      <c r="F69" s="41"/>
      <c r="G69" s="40"/>
      <c r="H69" s="2"/>
    </row>
    <row r="70" spans="1:8" ht="15.75" x14ac:dyDescent="0.25">
      <c r="A70" s="4"/>
      <c r="B70" s="40"/>
      <c r="C70" s="40"/>
      <c r="D70" s="40"/>
      <c r="E70" s="40"/>
      <c r="F70" s="41"/>
      <c r="G70" s="40"/>
      <c r="H70" s="2"/>
    </row>
    <row r="71" spans="1:8" ht="18" x14ac:dyDescent="0.25">
      <c r="A71" s="42" t="s">
        <v>53</v>
      </c>
      <c r="B71" s="39"/>
      <c r="C71" s="39"/>
      <c r="D71" s="39"/>
      <c r="E71" s="39"/>
      <c r="F71" s="37"/>
      <c r="G71" s="39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83" t="s">
        <v>10</v>
      </c>
      <c r="B9" s="13"/>
      <c r="C9" s="14"/>
      <c r="D9" s="87">
        <v>5</v>
      </c>
      <c r="E9" s="88">
        <v>270470</v>
      </c>
      <c r="F9" s="88">
        <v>41658.5</v>
      </c>
      <c r="G9" s="89">
        <f>F9/E9</f>
        <v>0.15402262727844124</v>
      </c>
      <c r="H9" s="15"/>
    </row>
    <row r="10" spans="1:8" ht="15.75" customHeight="1" x14ac:dyDescent="0.3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customHeight="1" x14ac:dyDescent="0.3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customHeight="1" x14ac:dyDescent="0.3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customHeight="1" x14ac:dyDescent="0.3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customHeight="1" x14ac:dyDescent="0.35">
      <c r="A14" s="83" t="s">
        <v>111</v>
      </c>
      <c r="B14" s="13"/>
      <c r="C14" s="14"/>
      <c r="D14" s="87">
        <v>1</v>
      </c>
      <c r="E14" s="88">
        <v>73118</v>
      </c>
      <c r="F14" s="88">
        <v>15867</v>
      </c>
      <c r="G14" s="89">
        <f>F14/E14</f>
        <v>0.21700538855001505</v>
      </c>
      <c r="H14" s="15"/>
    </row>
    <row r="15" spans="1:8" ht="15.75" customHeight="1" x14ac:dyDescent="0.35">
      <c r="A15" s="83" t="s">
        <v>61</v>
      </c>
      <c r="B15" s="13"/>
      <c r="C15" s="14"/>
      <c r="D15" s="87">
        <v>1</v>
      </c>
      <c r="E15" s="88">
        <v>71020</v>
      </c>
      <c r="F15" s="88">
        <v>18475</v>
      </c>
      <c r="G15" s="89">
        <f>F15/E15</f>
        <v>0.26013798929878906</v>
      </c>
      <c r="H15" s="15"/>
    </row>
    <row r="16" spans="1:8" ht="15.75" customHeight="1" x14ac:dyDescent="0.3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customHeight="1" x14ac:dyDescent="0.35">
      <c r="A17" s="83" t="s">
        <v>25</v>
      </c>
      <c r="B17" s="13"/>
      <c r="C17" s="14"/>
      <c r="D17" s="87">
        <v>1</v>
      </c>
      <c r="E17" s="88">
        <v>19080</v>
      </c>
      <c r="F17" s="88">
        <v>13053</v>
      </c>
      <c r="G17" s="89">
        <f>F17/E17</f>
        <v>0.6841194968553459</v>
      </c>
      <c r="H17" s="15"/>
    </row>
    <row r="18" spans="1:8" ht="15.75" customHeight="1" x14ac:dyDescent="0.35">
      <c r="A18" s="83" t="s">
        <v>14</v>
      </c>
      <c r="B18" s="13"/>
      <c r="C18" s="14"/>
      <c r="D18" s="87">
        <v>2</v>
      </c>
      <c r="E18" s="88">
        <v>201275</v>
      </c>
      <c r="F18" s="88">
        <v>64797</v>
      </c>
      <c r="G18" s="89">
        <f>F18/E18</f>
        <v>0.32193267917028939</v>
      </c>
      <c r="H18" s="15"/>
    </row>
    <row r="19" spans="1:8" ht="15.75" customHeight="1" x14ac:dyDescent="0.3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customHeight="1" x14ac:dyDescent="0.3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customHeight="1" x14ac:dyDescent="0.3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customHeight="1" x14ac:dyDescent="0.3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customHeight="1" x14ac:dyDescent="0.3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customHeight="1" x14ac:dyDescent="0.3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customHeight="1" x14ac:dyDescent="0.35">
      <c r="A25" s="84" t="s">
        <v>20</v>
      </c>
      <c r="B25" s="13"/>
      <c r="C25" s="14"/>
      <c r="D25" s="87"/>
      <c r="E25" s="88"/>
      <c r="F25" s="88"/>
      <c r="G25" s="89"/>
      <c r="H25" s="15"/>
    </row>
    <row r="26" spans="1:8" ht="15.75" customHeight="1" x14ac:dyDescent="0.3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customHeight="1" x14ac:dyDescent="0.3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customHeight="1" x14ac:dyDescent="0.3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customHeight="1" x14ac:dyDescent="0.3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customHeight="1" x14ac:dyDescent="0.3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customHeight="1" x14ac:dyDescent="0.35">
      <c r="A31" s="85" t="s">
        <v>27</v>
      </c>
      <c r="B31" s="13"/>
      <c r="C31" s="14"/>
      <c r="D31" s="87">
        <v>1</v>
      </c>
      <c r="E31" s="88">
        <v>98431</v>
      </c>
      <c r="F31" s="88">
        <v>33583</v>
      </c>
      <c r="G31" s="89">
        <f>F31/E31</f>
        <v>0.34118316384065994</v>
      </c>
      <c r="H31" s="15"/>
    </row>
    <row r="32" spans="1:8" ht="15.75" customHeight="1" x14ac:dyDescent="0.3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customHeight="1" x14ac:dyDescent="0.35">
      <c r="A33" s="85" t="s">
        <v>137</v>
      </c>
      <c r="B33" s="13"/>
      <c r="C33" s="14"/>
      <c r="D33" s="87"/>
      <c r="E33" s="88"/>
      <c r="F33" s="88"/>
      <c r="G33" s="89"/>
      <c r="H33" s="15"/>
    </row>
    <row r="34" spans="1:8" ht="15.75" customHeight="1" x14ac:dyDescent="0.35">
      <c r="A34" s="85" t="s">
        <v>134</v>
      </c>
      <c r="B34" s="13"/>
      <c r="C34" s="14"/>
      <c r="D34" s="87"/>
      <c r="E34" s="88"/>
      <c r="F34" s="88"/>
      <c r="G34" s="89"/>
      <c r="H34" s="15"/>
    </row>
    <row r="35" spans="1:8" ht="15.75" customHeight="1" x14ac:dyDescent="0.35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ht="15.75" customHeight="1" x14ac:dyDescent="0.35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ht="15.75" customHeight="1" x14ac:dyDescent="0.35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ht="15.75" customHeight="1" x14ac:dyDescent="0.35">
      <c r="A38" s="17"/>
      <c r="B38" s="18"/>
      <c r="C38" s="14"/>
      <c r="D38" s="91"/>
      <c r="E38" s="94"/>
      <c r="F38" s="94"/>
      <c r="G38" s="93"/>
      <c r="H38" s="15"/>
    </row>
    <row r="39" spans="1:8" ht="15.75" customHeight="1" x14ac:dyDescent="0.35">
      <c r="A39" s="19" t="s">
        <v>31</v>
      </c>
      <c r="B39" s="20"/>
      <c r="C39" s="21"/>
      <c r="D39" s="95">
        <f>SUM(D9:D38)</f>
        <v>11</v>
      </c>
      <c r="E39" s="96">
        <f>SUM(E9:E38)</f>
        <v>733394</v>
      </c>
      <c r="F39" s="96">
        <f>SUM(F9:F38)</f>
        <v>187433.5</v>
      </c>
      <c r="G39" s="97">
        <f>F39/E39</f>
        <v>0.25556999375506206</v>
      </c>
      <c r="H39" s="15"/>
    </row>
    <row r="40" spans="1:8" ht="15.75" customHeight="1" x14ac:dyDescent="0.35">
      <c r="A40" s="22"/>
      <c r="B40" s="22"/>
      <c r="C40" s="22"/>
      <c r="D40" s="98"/>
      <c r="E40" s="99"/>
      <c r="F40" s="100"/>
      <c r="G40" s="100"/>
      <c r="H40" s="2"/>
    </row>
    <row r="41" spans="1:8" ht="15.75" customHeight="1" x14ac:dyDescent="0.3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customHeight="1" x14ac:dyDescent="0.3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customHeight="1" x14ac:dyDescent="0.3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customHeight="1" x14ac:dyDescent="0.35">
      <c r="A44" s="27" t="s">
        <v>36</v>
      </c>
      <c r="B44" s="28"/>
      <c r="C44" s="14"/>
      <c r="D44" s="87">
        <v>24</v>
      </c>
      <c r="E44" s="88">
        <v>743872.75</v>
      </c>
      <c r="F44" s="88">
        <v>46957.9</v>
      </c>
      <c r="G44" s="89">
        <f>1-(+F44/E44)</f>
        <v>0.93687374621533048</v>
      </c>
      <c r="H44" s="15"/>
    </row>
    <row r="45" spans="1:8" ht="15.75" customHeight="1" x14ac:dyDescent="0.3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customHeight="1" x14ac:dyDescent="0.35">
      <c r="A46" s="27" t="s">
        <v>38</v>
      </c>
      <c r="B46" s="28"/>
      <c r="C46" s="14"/>
      <c r="D46" s="87">
        <v>38</v>
      </c>
      <c r="E46" s="88">
        <v>1401068.5</v>
      </c>
      <c r="F46" s="88">
        <v>139952.71</v>
      </c>
      <c r="G46" s="89">
        <f>1-(+F46/E46)</f>
        <v>0.90011001603419105</v>
      </c>
      <c r="H46" s="15"/>
    </row>
    <row r="47" spans="1:8" ht="15.75" customHeight="1" x14ac:dyDescent="0.35">
      <c r="A47" s="27" t="s">
        <v>39</v>
      </c>
      <c r="B47" s="28"/>
      <c r="C47" s="14"/>
      <c r="D47" s="87">
        <v>12</v>
      </c>
      <c r="E47" s="88">
        <v>892897.5</v>
      </c>
      <c r="F47" s="88">
        <v>98986.5</v>
      </c>
      <c r="G47" s="89">
        <f>1-(+F47/E47)</f>
        <v>0.8891401308660849</v>
      </c>
      <c r="H47" s="15"/>
    </row>
    <row r="48" spans="1:8" ht="15.75" customHeight="1" x14ac:dyDescent="0.35">
      <c r="A48" s="27" t="s">
        <v>40</v>
      </c>
      <c r="B48" s="28"/>
      <c r="C48" s="14"/>
      <c r="D48" s="87">
        <v>24</v>
      </c>
      <c r="E48" s="88">
        <v>1196142.29</v>
      </c>
      <c r="F48" s="88">
        <v>115058.61</v>
      </c>
      <c r="G48" s="89">
        <f>1-(+F48/E48)</f>
        <v>0.90380859287234128</v>
      </c>
      <c r="H48" s="15"/>
    </row>
    <row r="49" spans="1:8" ht="15.75" customHeight="1" x14ac:dyDescent="0.3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customHeight="1" x14ac:dyDescent="0.35">
      <c r="A50" s="27" t="s">
        <v>42</v>
      </c>
      <c r="B50" s="28"/>
      <c r="C50" s="14"/>
      <c r="D50" s="87">
        <v>12</v>
      </c>
      <c r="E50" s="88">
        <v>1121716</v>
      </c>
      <c r="F50" s="88">
        <v>57726.5</v>
      </c>
      <c r="G50" s="89">
        <f>1-(+F50/E50)</f>
        <v>0.94853733030464038</v>
      </c>
      <c r="H50" s="15"/>
    </row>
    <row r="51" spans="1:8" ht="15.75" customHeight="1" x14ac:dyDescent="0.3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customHeight="1" x14ac:dyDescent="0.3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customHeight="1" x14ac:dyDescent="0.35">
      <c r="A53" s="27" t="s">
        <v>65</v>
      </c>
      <c r="B53" s="30"/>
      <c r="C53" s="14"/>
      <c r="D53" s="87">
        <v>323</v>
      </c>
      <c r="E53" s="88">
        <v>19882378.420000002</v>
      </c>
      <c r="F53" s="88">
        <v>2433302.38</v>
      </c>
      <c r="G53" s="89">
        <f>1-(+F53/E53)</f>
        <v>0.87761512588693602</v>
      </c>
      <c r="H53" s="15"/>
    </row>
    <row r="54" spans="1:8" ht="15.75" customHeight="1" x14ac:dyDescent="0.3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ht="15.75" customHeight="1" x14ac:dyDescent="0.35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ht="15.75" customHeight="1" x14ac:dyDescent="0.35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ht="15.75" customHeight="1" x14ac:dyDescent="0.35">
      <c r="A57" s="16" t="s">
        <v>29</v>
      </c>
      <c r="B57" s="28"/>
      <c r="C57" s="14"/>
      <c r="D57" s="91"/>
      <c r="E57" s="110"/>
      <c r="F57" s="88"/>
      <c r="G57" s="93"/>
      <c r="H57" s="15"/>
    </row>
    <row r="58" spans="1:8" ht="15.75" customHeight="1" x14ac:dyDescent="0.35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customHeight="1" x14ac:dyDescent="0.35">
      <c r="A59" s="32"/>
      <c r="B59" s="18"/>
      <c r="C59" s="14"/>
      <c r="D59" s="91"/>
      <c r="E59" s="94"/>
      <c r="F59" s="94"/>
      <c r="G59" s="93"/>
      <c r="H59" s="15"/>
    </row>
    <row r="60" spans="1:8" ht="15.75" customHeight="1" x14ac:dyDescent="0.35">
      <c r="A60" s="20" t="s">
        <v>48</v>
      </c>
      <c r="B60" s="20"/>
      <c r="C60" s="21"/>
      <c r="D60" s="95">
        <f>SUM(D44:D56)</f>
        <v>433</v>
      </c>
      <c r="E60" s="96">
        <f>SUM(E44:E59)</f>
        <v>25238075.460000001</v>
      </c>
      <c r="F60" s="96">
        <f>SUM(F44:F59)</f>
        <v>2891984.5999999996</v>
      </c>
      <c r="G60" s="97">
        <f>1-(F60/E60)</f>
        <v>0.88541184114519644</v>
      </c>
      <c r="H60" s="15"/>
    </row>
    <row r="61" spans="1:8" ht="15.75" customHeight="1" x14ac:dyDescent="0.35">
      <c r="A61" s="33"/>
      <c r="B61" s="33"/>
      <c r="C61" s="33"/>
      <c r="D61" s="113"/>
      <c r="E61" s="107"/>
      <c r="F61" s="34"/>
      <c r="G61" s="34"/>
      <c r="H61" s="2"/>
    </row>
    <row r="62" spans="1:8" ht="15.75" customHeight="1" x14ac:dyDescent="0.35">
      <c r="A62" s="35" t="s">
        <v>49</v>
      </c>
      <c r="B62" s="36"/>
      <c r="C62" s="36"/>
      <c r="D62" s="114"/>
      <c r="E62" s="108"/>
      <c r="F62" s="109">
        <f>F60+F39</f>
        <v>3079418.0999999996</v>
      </c>
      <c r="G62" s="108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5</v>
      </c>
      <c r="E10" s="88">
        <v>2060674</v>
      </c>
      <c r="F10" s="88">
        <v>368621.5</v>
      </c>
      <c r="G10" s="120">
        <f>F10/E10</f>
        <v>0.17888394767925445</v>
      </c>
      <c r="H10" s="15"/>
    </row>
    <row r="11" spans="1:8" ht="15.75" x14ac:dyDescent="0.25">
      <c r="A11" s="83" t="s">
        <v>80</v>
      </c>
      <c r="B11" s="13"/>
      <c r="C11" s="14"/>
      <c r="D11" s="87">
        <v>1</v>
      </c>
      <c r="E11" s="88">
        <v>329974</v>
      </c>
      <c r="F11" s="88">
        <v>116689.7</v>
      </c>
      <c r="G11" s="120">
        <f>F11/E11</f>
        <v>0.35363301351015536</v>
      </c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345876</v>
      </c>
      <c r="F12" s="88">
        <v>71442.14</v>
      </c>
      <c r="G12" s="120">
        <f>F12/E12</f>
        <v>0.20655419861453236</v>
      </c>
      <c r="H12" s="15"/>
    </row>
    <row r="13" spans="1:8" ht="15.75" x14ac:dyDescent="0.25">
      <c r="A13" s="83" t="s">
        <v>81</v>
      </c>
      <c r="B13" s="13"/>
      <c r="C13" s="14"/>
      <c r="D13" s="87">
        <v>26</v>
      </c>
      <c r="E13" s="88">
        <v>4794583</v>
      </c>
      <c r="F13" s="88">
        <v>1066568.5</v>
      </c>
      <c r="G13" s="120">
        <f>F13/E13</f>
        <v>0.222452818107435</v>
      </c>
      <c r="H13" s="15"/>
    </row>
    <row r="14" spans="1:8" ht="15.75" x14ac:dyDescent="0.25">
      <c r="A14" s="83" t="s">
        <v>141</v>
      </c>
      <c r="B14" s="13"/>
      <c r="C14" s="14"/>
      <c r="D14" s="87">
        <v>1</v>
      </c>
      <c r="E14" s="88">
        <v>275019</v>
      </c>
      <c r="F14" s="88">
        <v>88800</v>
      </c>
      <c r="G14" s="120">
        <f>F14/E14</f>
        <v>0.32288678236776369</v>
      </c>
      <c r="H14" s="15"/>
    </row>
    <row r="15" spans="1:8" ht="15.75" x14ac:dyDescent="0.25">
      <c r="A15" s="83" t="s">
        <v>129</v>
      </c>
      <c r="B15" s="13"/>
      <c r="C15" s="14"/>
      <c r="D15" s="87"/>
      <c r="E15" s="88"/>
      <c r="F15" s="88"/>
      <c r="G15" s="120"/>
      <c r="H15" s="15"/>
    </row>
    <row r="16" spans="1:8" ht="15.75" x14ac:dyDescent="0.25">
      <c r="A16" s="83" t="s">
        <v>139</v>
      </c>
      <c r="B16" s="13"/>
      <c r="C16" s="14"/>
      <c r="D16" s="87">
        <v>1</v>
      </c>
      <c r="E16" s="88">
        <v>269092</v>
      </c>
      <c r="F16" s="88">
        <v>57527.5</v>
      </c>
      <c r="G16" s="120">
        <f t="shared" ref="G16:G22" si="0">F16/E16</f>
        <v>0.21378376168745261</v>
      </c>
      <c r="H16" s="15"/>
    </row>
    <row r="17" spans="1:8" ht="15.75" x14ac:dyDescent="0.25">
      <c r="A17" s="83" t="s">
        <v>59</v>
      </c>
      <c r="B17" s="13"/>
      <c r="C17" s="14"/>
      <c r="D17" s="87"/>
      <c r="E17" s="88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1407318</v>
      </c>
      <c r="F18" s="88">
        <v>416869</v>
      </c>
      <c r="G18" s="120">
        <f t="shared" si="0"/>
        <v>0.29621521219795383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88">
        <v>1709234</v>
      </c>
      <c r="F19" s="88">
        <v>443459</v>
      </c>
      <c r="G19" s="120">
        <f t="shared" si="0"/>
        <v>0.25944896953840141</v>
      </c>
      <c r="H19" s="15"/>
    </row>
    <row r="20" spans="1:8" ht="15.75" x14ac:dyDescent="0.25">
      <c r="A20" s="85" t="s">
        <v>143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>
        <v>3</v>
      </c>
      <c r="E21" s="88">
        <v>2471665</v>
      </c>
      <c r="F21" s="88">
        <v>182205</v>
      </c>
      <c r="G21" s="120">
        <f t="shared" si="0"/>
        <v>7.3717514307157325E-2</v>
      </c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88">
        <v>398991</v>
      </c>
      <c r="F22" s="88">
        <v>69636</v>
      </c>
      <c r="G22" s="120">
        <f t="shared" si="0"/>
        <v>0.17453025256208787</v>
      </c>
      <c r="H22" s="15"/>
    </row>
    <row r="23" spans="1:8" ht="15.75" x14ac:dyDescent="0.25">
      <c r="A23" s="83" t="s">
        <v>78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83</v>
      </c>
      <c r="B24" s="13"/>
      <c r="C24" s="14"/>
      <c r="D24" s="87"/>
      <c r="E24" s="88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6</v>
      </c>
      <c r="E25" s="88">
        <v>1382703</v>
      </c>
      <c r="F25" s="88">
        <v>311150</v>
      </c>
      <c r="G25" s="120">
        <f>F25/E25</f>
        <v>0.22503024872297231</v>
      </c>
      <c r="H25" s="15"/>
    </row>
    <row r="26" spans="1:8" ht="15.75" x14ac:dyDescent="0.25">
      <c r="A26" s="84" t="s">
        <v>21</v>
      </c>
      <c r="B26" s="13"/>
      <c r="C26" s="14"/>
      <c r="D26" s="87">
        <v>17</v>
      </c>
      <c r="E26" s="88">
        <v>201232</v>
      </c>
      <c r="F26" s="88">
        <v>201232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62043</v>
      </c>
      <c r="F28" s="88">
        <v>11319.6</v>
      </c>
      <c r="G28" s="120">
        <f>F28/E28</f>
        <v>0.18244765726995793</v>
      </c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/>
      <c r="E30" s="88"/>
      <c r="F30" s="88"/>
      <c r="G30" s="120"/>
      <c r="H30" s="15"/>
    </row>
    <row r="31" spans="1:8" ht="15.75" x14ac:dyDescent="0.25">
      <c r="A31" s="85" t="s">
        <v>84</v>
      </c>
      <c r="B31" s="13"/>
      <c r="C31" s="14"/>
      <c r="D31" s="87">
        <v>2</v>
      </c>
      <c r="E31" s="88">
        <v>303915</v>
      </c>
      <c r="F31" s="88">
        <v>23845</v>
      </c>
      <c r="G31" s="120">
        <f>F31/E31</f>
        <v>7.8459437671717425E-2</v>
      </c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2</v>
      </c>
      <c r="E33" s="88">
        <v>824420</v>
      </c>
      <c r="F33" s="88">
        <v>138790.72</v>
      </c>
      <c r="G33" s="120">
        <f>F33/E33</f>
        <v>0.16834953057907379</v>
      </c>
      <c r="H33" s="15"/>
    </row>
    <row r="34" spans="1:8" ht="15.75" x14ac:dyDescent="0.25">
      <c r="A34" s="85" t="s">
        <v>85</v>
      </c>
      <c r="B34" s="13"/>
      <c r="C34" s="14"/>
      <c r="D34" s="87">
        <v>3</v>
      </c>
      <c r="E34" s="88">
        <v>2256315</v>
      </c>
      <c r="F34" s="88">
        <v>350049</v>
      </c>
      <c r="G34" s="120">
        <f>F34/E34</f>
        <v>0.15514190172914685</v>
      </c>
      <c r="H34" s="15"/>
    </row>
    <row r="35" spans="1:8" x14ac:dyDescent="0.2">
      <c r="A35" s="16" t="s">
        <v>28</v>
      </c>
      <c r="B35" s="13"/>
      <c r="C35" s="14"/>
      <c r="D35" s="91"/>
      <c r="E35" s="110">
        <v>21750</v>
      </c>
      <c r="F35" s="88">
        <v>2900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73</v>
      </c>
      <c r="E39" s="96">
        <f>SUM(E9:E38)</f>
        <v>19114804</v>
      </c>
      <c r="F39" s="96">
        <f>SUM(F9:F38)</f>
        <v>3921104.66</v>
      </c>
      <c r="G39" s="122">
        <f>F39/E39</f>
        <v>0.20513444239344542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124</v>
      </c>
      <c r="E44" s="88">
        <v>20383025.25</v>
      </c>
      <c r="F44" s="88">
        <v>1133670.19</v>
      </c>
      <c r="G44" s="120">
        <f>1-(+F44/E44)</f>
        <v>0.94438165208081659</v>
      </c>
      <c r="H44" s="15"/>
    </row>
    <row r="45" spans="1:8" ht="15.75" x14ac:dyDescent="0.25">
      <c r="A45" s="27" t="s">
        <v>37</v>
      </c>
      <c r="B45" s="28"/>
      <c r="C45" s="14"/>
      <c r="D45" s="87">
        <v>3</v>
      </c>
      <c r="E45" s="88">
        <v>3327881.58</v>
      </c>
      <c r="F45" s="88">
        <v>271370.61</v>
      </c>
      <c r="G45" s="120">
        <f>1-(+F45/E45)</f>
        <v>0.91845544876629892</v>
      </c>
      <c r="H45" s="15"/>
    </row>
    <row r="46" spans="1:8" ht="15.75" x14ac:dyDescent="0.25">
      <c r="A46" s="27" t="s">
        <v>38</v>
      </c>
      <c r="B46" s="28"/>
      <c r="C46" s="14"/>
      <c r="D46" s="87">
        <v>383</v>
      </c>
      <c r="E46" s="88">
        <v>34389892.25</v>
      </c>
      <c r="F46" s="88">
        <v>1841911.49</v>
      </c>
      <c r="G46" s="120">
        <f>1-(+F46/E46)</f>
        <v>0.94644032390069499</v>
      </c>
      <c r="H46" s="15"/>
    </row>
    <row r="47" spans="1:8" ht="15.75" x14ac:dyDescent="0.25">
      <c r="A47" s="27" t="s">
        <v>39</v>
      </c>
      <c r="B47" s="28"/>
      <c r="C47" s="14"/>
      <c r="D47" s="87">
        <v>37</v>
      </c>
      <c r="E47" s="88">
        <v>4983453.5</v>
      </c>
      <c r="F47" s="88">
        <v>424230.06</v>
      </c>
      <c r="G47" s="120">
        <f>1-(+F47/E47)</f>
        <v>0.91487227481905875</v>
      </c>
      <c r="H47" s="15"/>
    </row>
    <row r="48" spans="1:8" ht="15.75" x14ac:dyDescent="0.25">
      <c r="A48" s="27" t="s">
        <v>40</v>
      </c>
      <c r="B48" s="28"/>
      <c r="C48" s="14"/>
      <c r="D48" s="87">
        <v>141</v>
      </c>
      <c r="E48" s="88">
        <v>28135284.300000001</v>
      </c>
      <c r="F48" s="88">
        <v>1727296.88</v>
      </c>
      <c r="G48" s="120">
        <f>1-(+F48/E48)</f>
        <v>0.93860744886803937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49</v>
      </c>
      <c r="E50" s="88">
        <v>8978177.5</v>
      </c>
      <c r="F50" s="88">
        <v>588703.5</v>
      </c>
      <c r="G50" s="120">
        <f>1-(+F50/E50)</f>
        <v>0.93442950977522998</v>
      </c>
      <c r="H50" s="15"/>
    </row>
    <row r="51" spans="1:8" ht="15.75" x14ac:dyDescent="0.25">
      <c r="A51" s="27" t="s">
        <v>43</v>
      </c>
      <c r="B51" s="28"/>
      <c r="C51" s="14"/>
      <c r="D51" s="87">
        <v>8</v>
      </c>
      <c r="E51" s="88">
        <v>1314250</v>
      </c>
      <c r="F51" s="88">
        <v>117600</v>
      </c>
      <c r="G51" s="120">
        <f>1-(+F51/E51)</f>
        <v>0.9105193075898802</v>
      </c>
      <c r="H51" s="15"/>
    </row>
    <row r="52" spans="1:8" ht="15.75" x14ac:dyDescent="0.25">
      <c r="A52" s="54" t="s">
        <v>44</v>
      </c>
      <c r="B52" s="28"/>
      <c r="C52" s="14"/>
      <c r="D52" s="87">
        <v>6</v>
      </c>
      <c r="E52" s="88">
        <v>1259975</v>
      </c>
      <c r="F52" s="88">
        <v>70450</v>
      </c>
      <c r="G52" s="120">
        <f>1-(+F52/E52)</f>
        <v>0.94408619218635292</v>
      </c>
      <c r="H52" s="15"/>
    </row>
    <row r="53" spans="1:8" ht="15.75" x14ac:dyDescent="0.25">
      <c r="A53" s="55" t="s">
        <v>64</v>
      </c>
      <c r="B53" s="28"/>
      <c r="C53" s="14"/>
      <c r="D53" s="87">
        <v>2</v>
      </c>
      <c r="E53" s="88">
        <v>646100</v>
      </c>
      <c r="F53" s="88">
        <v>62950</v>
      </c>
      <c r="G53" s="120">
        <f>1-(+F53/E53)</f>
        <v>0.90256926172419127</v>
      </c>
      <c r="H53" s="15"/>
    </row>
    <row r="54" spans="1:8" ht="15.75" x14ac:dyDescent="0.25">
      <c r="A54" s="27" t="s">
        <v>113</v>
      </c>
      <c r="B54" s="28"/>
      <c r="C54" s="14"/>
      <c r="D54" s="87">
        <v>1655</v>
      </c>
      <c r="E54" s="88">
        <v>130252408.77</v>
      </c>
      <c r="F54" s="88">
        <v>14678569.42</v>
      </c>
      <c r="G54" s="120">
        <f>1-(+F54/E54)</f>
        <v>0.8873067334522815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31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29</v>
      </c>
      <c r="B58" s="28"/>
      <c r="C58" s="14"/>
      <c r="D58" s="91"/>
      <c r="E58" s="110"/>
      <c r="F58" s="88"/>
      <c r="G58" s="121"/>
      <c r="H58" s="15"/>
    </row>
    <row r="59" spans="1:8" x14ac:dyDescent="0.2">
      <c r="A59" s="16" t="s">
        <v>30</v>
      </c>
      <c r="B59" s="28"/>
      <c r="C59" s="14"/>
      <c r="D59" s="91"/>
      <c r="E59" s="110"/>
      <c r="F59" s="88"/>
      <c r="G59" s="121"/>
      <c r="H59" s="15"/>
    </row>
    <row r="60" spans="1:8" ht="15.75" x14ac:dyDescent="0.25">
      <c r="A60" s="32"/>
      <c r="B60" s="18"/>
      <c r="C60" s="14"/>
      <c r="D60" s="91"/>
      <c r="E60" s="94"/>
      <c r="F60" s="94"/>
      <c r="G60" s="121"/>
      <c r="H60" s="2"/>
    </row>
    <row r="61" spans="1:8" ht="15.75" x14ac:dyDescent="0.25">
      <c r="A61" s="20" t="s">
        <v>48</v>
      </c>
      <c r="B61" s="20"/>
      <c r="C61" s="21"/>
      <c r="D61" s="95">
        <f>SUM(D44:D57)</f>
        <v>2408</v>
      </c>
      <c r="E61" s="96">
        <f>SUM(E44:E60)</f>
        <v>233670448.14999998</v>
      </c>
      <c r="F61" s="96">
        <f>SUM(F44:F60)</f>
        <v>20916752.149999999</v>
      </c>
      <c r="G61" s="126">
        <f>1-(+F61/E61)</f>
        <v>0.91048610418818166</v>
      </c>
      <c r="H61" s="2"/>
    </row>
    <row r="62" spans="1:8" x14ac:dyDescent="0.2">
      <c r="A62" s="33"/>
      <c r="B62" s="33"/>
      <c r="C62" s="33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108"/>
      <c r="E63" s="108"/>
      <c r="F63" s="109">
        <f>F61+F39</f>
        <v>24837856.809999999</v>
      </c>
      <c r="G63" s="108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MARCH 2019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>
        <v>1</v>
      </c>
      <c r="E9" s="115">
        <v>50400</v>
      </c>
      <c r="F9" s="127">
        <v>-13950</v>
      </c>
      <c r="G9" s="120">
        <f>F9/E9</f>
        <v>-0.2767857142857143</v>
      </c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707141</v>
      </c>
      <c r="F10" s="127">
        <v>149679</v>
      </c>
      <c r="G10" s="120">
        <f>F10/E10</f>
        <v>0.21166782862258021</v>
      </c>
      <c r="H10" s="15"/>
    </row>
    <row r="11" spans="1:8" ht="15.75" x14ac:dyDescent="0.25">
      <c r="A11" s="83" t="s">
        <v>140</v>
      </c>
      <c r="B11" s="13"/>
      <c r="C11" s="14"/>
      <c r="D11" s="87">
        <v>1</v>
      </c>
      <c r="E11" s="115">
        <v>18851</v>
      </c>
      <c r="F11" s="127">
        <v>5269</v>
      </c>
      <c r="G11" s="120">
        <f>F11/E11</f>
        <v>0.27950771842342581</v>
      </c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127"/>
      <c r="G12" s="120"/>
      <c r="H12" s="15"/>
    </row>
    <row r="13" spans="1:8" ht="15.75" x14ac:dyDescent="0.25">
      <c r="A13" s="83" t="s">
        <v>81</v>
      </c>
      <c r="B13" s="13"/>
      <c r="C13" s="14"/>
      <c r="D13" s="87">
        <v>24</v>
      </c>
      <c r="E13" s="115">
        <v>3929555</v>
      </c>
      <c r="F13" s="127">
        <v>684644.5</v>
      </c>
      <c r="G13" s="120">
        <f>F13/E13</f>
        <v>0.17422952471717534</v>
      </c>
      <c r="H13" s="15"/>
    </row>
    <row r="14" spans="1:8" ht="15.75" x14ac:dyDescent="0.25">
      <c r="A14" s="83" t="s">
        <v>121</v>
      </c>
      <c r="B14" s="13"/>
      <c r="C14" s="14"/>
      <c r="D14" s="87"/>
      <c r="E14" s="115"/>
      <c r="F14" s="127"/>
      <c r="G14" s="120"/>
      <c r="H14" s="15"/>
    </row>
    <row r="15" spans="1:8" ht="15.75" x14ac:dyDescent="0.25">
      <c r="A15" s="83" t="s">
        <v>123</v>
      </c>
      <c r="B15" s="13"/>
      <c r="C15" s="14"/>
      <c r="D15" s="87"/>
      <c r="E15" s="115"/>
      <c r="F15" s="127"/>
      <c r="G15" s="120"/>
      <c r="H15" s="15"/>
    </row>
    <row r="16" spans="1:8" ht="15.75" x14ac:dyDescent="0.25">
      <c r="A16" s="83" t="s">
        <v>127</v>
      </c>
      <c r="B16" s="13"/>
      <c r="C16" s="14"/>
      <c r="D16" s="87"/>
      <c r="E16" s="115"/>
      <c r="F16" s="127"/>
      <c r="G16" s="120"/>
      <c r="H16" s="15"/>
    </row>
    <row r="17" spans="1:8" ht="15.75" x14ac:dyDescent="0.25">
      <c r="A17" s="83" t="s">
        <v>87</v>
      </c>
      <c r="B17" s="13"/>
      <c r="C17" s="14"/>
      <c r="D17" s="87">
        <v>2</v>
      </c>
      <c r="E17" s="115">
        <v>1018940</v>
      </c>
      <c r="F17" s="127">
        <v>187932</v>
      </c>
      <c r="G17" s="120">
        <f>F17/E17</f>
        <v>0.1844387304453648</v>
      </c>
      <c r="H17" s="15"/>
    </row>
    <row r="18" spans="1:8" ht="15.75" x14ac:dyDescent="0.25">
      <c r="A18" s="85" t="s">
        <v>130</v>
      </c>
      <c r="B18" s="13"/>
      <c r="C18" s="14"/>
      <c r="D18" s="87">
        <v>1</v>
      </c>
      <c r="E18" s="115">
        <v>431459</v>
      </c>
      <c r="F18" s="127">
        <v>140728.5</v>
      </c>
      <c r="G18" s="120">
        <f>F18/E18</f>
        <v>0.3261688827907171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115">
        <v>1064654</v>
      </c>
      <c r="F19" s="127">
        <v>263307.5</v>
      </c>
      <c r="G19" s="120">
        <f>F19/E19</f>
        <v>0.24731743834147057</v>
      </c>
      <c r="H19" s="15"/>
    </row>
    <row r="20" spans="1:8" ht="15.75" x14ac:dyDescent="0.25">
      <c r="A20" s="83" t="s">
        <v>63</v>
      </c>
      <c r="B20" s="13"/>
      <c r="C20" s="14"/>
      <c r="D20" s="87"/>
      <c r="E20" s="115"/>
      <c r="F20" s="127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115">
        <v>176054</v>
      </c>
      <c r="F21" s="127">
        <v>12337.5</v>
      </c>
      <c r="G21" s="120">
        <f t="shared" ref="G21:G30" si="0">F21/E21</f>
        <v>7.0077930634918836E-2</v>
      </c>
      <c r="H21" s="15"/>
    </row>
    <row r="22" spans="1:8" ht="15.75" x14ac:dyDescent="0.25">
      <c r="A22" s="83" t="s">
        <v>144</v>
      </c>
      <c r="B22" s="13"/>
      <c r="C22" s="14"/>
      <c r="D22" s="87"/>
      <c r="E22" s="115"/>
      <c r="F22" s="127"/>
      <c r="G22" s="120"/>
      <c r="H22" s="15"/>
    </row>
    <row r="23" spans="1:8" ht="15.75" x14ac:dyDescent="0.25">
      <c r="A23" s="83" t="s">
        <v>132</v>
      </c>
      <c r="B23" s="13"/>
      <c r="C23" s="14"/>
      <c r="D23" s="87">
        <v>3</v>
      </c>
      <c r="E23" s="115">
        <v>920133</v>
      </c>
      <c r="F23" s="127">
        <v>205482.37</v>
      </c>
      <c r="G23" s="120">
        <f t="shared" si="0"/>
        <v>0.22331811814161648</v>
      </c>
      <c r="H23" s="15"/>
    </row>
    <row r="24" spans="1:8" ht="15.75" x14ac:dyDescent="0.25">
      <c r="A24" s="83" t="s">
        <v>18</v>
      </c>
      <c r="B24" s="13"/>
      <c r="C24" s="14"/>
      <c r="D24" s="87">
        <v>2</v>
      </c>
      <c r="E24" s="115">
        <v>880898</v>
      </c>
      <c r="F24" s="127">
        <v>161059.5</v>
      </c>
      <c r="G24" s="120">
        <f t="shared" si="0"/>
        <v>0.18283558368846337</v>
      </c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941568</v>
      </c>
      <c r="F25" s="127">
        <v>188617</v>
      </c>
      <c r="G25" s="120">
        <f t="shared" si="0"/>
        <v>0.20032222845296357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127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127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115"/>
      <c r="F28" s="127"/>
      <c r="G28" s="120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115">
        <v>164135</v>
      </c>
      <c r="F29" s="127">
        <v>53073</v>
      </c>
      <c r="G29" s="120">
        <f t="shared" si="0"/>
        <v>0.32334968166448352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115">
        <v>56168</v>
      </c>
      <c r="F30" s="127">
        <v>37673.5</v>
      </c>
      <c r="G30" s="120">
        <f t="shared" si="0"/>
        <v>0.67072888477424863</v>
      </c>
      <c r="H30" s="15"/>
    </row>
    <row r="31" spans="1:8" ht="15.75" x14ac:dyDescent="0.25">
      <c r="A31" s="85" t="s">
        <v>89</v>
      </c>
      <c r="B31" s="13"/>
      <c r="C31" s="14"/>
      <c r="D31" s="87"/>
      <c r="E31" s="115"/>
      <c r="F31" s="127"/>
      <c r="G31" s="120"/>
      <c r="H31" s="15"/>
    </row>
    <row r="32" spans="1:8" ht="15.75" x14ac:dyDescent="0.25">
      <c r="A32" s="85" t="s">
        <v>125</v>
      </c>
      <c r="B32" s="13"/>
      <c r="C32" s="14"/>
      <c r="D32" s="87">
        <v>1</v>
      </c>
      <c r="E32" s="115">
        <v>281231</v>
      </c>
      <c r="F32" s="127">
        <v>96034</v>
      </c>
      <c r="G32" s="120">
        <f>F32/E32</f>
        <v>0.34147729091031925</v>
      </c>
      <c r="H32" s="15"/>
    </row>
    <row r="33" spans="1:8" ht="15.75" x14ac:dyDescent="0.25">
      <c r="A33" s="85" t="s">
        <v>27</v>
      </c>
      <c r="B33" s="13"/>
      <c r="C33" s="14"/>
      <c r="D33" s="87"/>
      <c r="E33" s="115"/>
      <c r="F33" s="127"/>
      <c r="G33" s="120"/>
      <c r="H33" s="15"/>
    </row>
    <row r="34" spans="1:8" ht="15.75" x14ac:dyDescent="0.25">
      <c r="A34" s="85" t="s">
        <v>85</v>
      </c>
      <c r="B34" s="13"/>
      <c r="C34" s="14"/>
      <c r="D34" s="87">
        <v>6</v>
      </c>
      <c r="E34" s="115">
        <v>3630650</v>
      </c>
      <c r="F34" s="127">
        <v>661176</v>
      </c>
      <c r="G34" s="120">
        <f>F34/E34</f>
        <v>0.18210953961411869</v>
      </c>
      <c r="H34" s="15"/>
    </row>
    <row r="35" spans="1:8" x14ac:dyDescent="0.2">
      <c r="A35" s="16" t="s">
        <v>28</v>
      </c>
      <c r="B35" s="13"/>
      <c r="C35" s="14"/>
      <c r="D35" s="91"/>
      <c r="E35" s="115"/>
      <c r="F35" s="127"/>
      <c r="G35" s="121"/>
      <c r="H35" s="15"/>
    </row>
    <row r="36" spans="1:8" x14ac:dyDescent="0.2">
      <c r="A36" s="16" t="s">
        <v>47</v>
      </c>
      <c r="B36" s="13"/>
      <c r="C36" s="14"/>
      <c r="D36" s="91"/>
      <c r="E36" s="115"/>
      <c r="F36" s="127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53</v>
      </c>
      <c r="E39" s="96">
        <f>SUM(E9:E38)</f>
        <v>14271837</v>
      </c>
      <c r="F39" s="96">
        <f>SUM(F9:F38)</f>
        <v>2833063.37</v>
      </c>
      <c r="G39" s="122">
        <f>F39/E39</f>
        <v>0.19850726784505737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157</v>
      </c>
      <c r="E44" s="88">
        <v>26800659.149999999</v>
      </c>
      <c r="F44" s="88">
        <v>1365857.84</v>
      </c>
      <c r="G44" s="120">
        <f>1-(+F44/E44)</f>
        <v>0.94903640868101558</v>
      </c>
      <c r="H44" s="15"/>
    </row>
    <row r="45" spans="1:8" ht="15.75" x14ac:dyDescent="0.25">
      <c r="A45" s="27" t="s">
        <v>37</v>
      </c>
      <c r="B45" s="28"/>
      <c r="C45" s="14"/>
      <c r="D45" s="87">
        <v>9</v>
      </c>
      <c r="E45" s="88">
        <v>4757256.6500000004</v>
      </c>
      <c r="F45" s="88">
        <v>389034.04</v>
      </c>
      <c r="G45" s="120">
        <f t="shared" ref="G45:G54" si="1">1-(+F45/E45)</f>
        <v>0.91822302881220419</v>
      </c>
      <c r="H45" s="15"/>
    </row>
    <row r="46" spans="1:8" ht="15.75" x14ac:dyDescent="0.25">
      <c r="A46" s="27" t="s">
        <v>38</v>
      </c>
      <c r="B46" s="28"/>
      <c r="C46" s="14"/>
      <c r="D46" s="87">
        <v>153</v>
      </c>
      <c r="E46" s="88">
        <v>19180755.010000002</v>
      </c>
      <c r="F46" s="88">
        <v>1045168.28</v>
      </c>
      <c r="G46" s="120">
        <f t="shared" si="1"/>
        <v>0.94550953393361759</v>
      </c>
      <c r="H46" s="15"/>
    </row>
    <row r="47" spans="1:8" ht="15.75" x14ac:dyDescent="0.25">
      <c r="A47" s="27" t="s">
        <v>39</v>
      </c>
      <c r="B47" s="28"/>
      <c r="C47" s="14"/>
      <c r="D47" s="87">
        <v>2</v>
      </c>
      <c r="E47" s="88">
        <v>695967.5</v>
      </c>
      <c r="F47" s="88">
        <v>3349</v>
      </c>
      <c r="G47" s="120">
        <f t="shared" si="1"/>
        <v>0.99518799369223421</v>
      </c>
      <c r="H47" s="15"/>
    </row>
    <row r="48" spans="1:8" ht="15.75" x14ac:dyDescent="0.25">
      <c r="A48" s="27" t="s">
        <v>40</v>
      </c>
      <c r="B48" s="28"/>
      <c r="C48" s="14"/>
      <c r="D48" s="87">
        <v>112</v>
      </c>
      <c r="E48" s="88">
        <v>20748513.789999999</v>
      </c>
      <c r="F48" s="88">
        <v>1390898.02</v>
      </c>
      <c r="G48" s="120">
        <f t="shared" si="1"/>
        <v>0.93296396869300779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11</v>
      </c>
      <c r="E50" s="88">
        <v>2740210</v>
      </c>
      <c r="F50" s="88">
        <v>123080</v>
      </c>
      <c r="G50" s="120">
        <f t="shared" si="1"/>
        <v>0.95508373445830796</v>
      </c>
      <c r="H50" s="15"/>
    </row>
    <row r="51" spans="1:8" ht="15.75" x14ac:dyDescent="0.25">
      <c r="A51" s="27" t="s">
        <v>43</v>
      </c>
      <c r="B51" s="28"/>
      <c r="C51" s="14"/>
      <c r="D51" s="87">
        <v>4</v>
      </c>
      <c r="E51" s="88">
        <v>1504885</v>
      </c>
      <c r="F51" s="88">
        <v>134550</v>
      </c>
      <c r="G51" s="120">
        <f t="shared" si="1"/>
        <v>0.91059117474092699</v>
      </c>
      <c r="H51" s="15"/>
    </row>
    <row r="52" spans="1:8" ht="15.75" x14ac:dyDescent="0.25">
      <c r="A52" s="54" t="s">
        <v>44</v>
      </c>
      <c r="B52" s="28"/>
      <c r="C52" s="14"/>
      <c r="D52" s="87">
        <v>2</v>
      </c>
      <c r="E52" s="88">
        <v>530400</v>
      </c>
      <c r="F52" s="88">
        <v>4450</v>
      </c>
      <c r="G52" s="120">
        <f t="shared" si="1"/>
        <v>0.99161010558069385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1475</v>
      </c>
      <c r="E54" s="88">
        <v>115762891.54000001</v>
      </c>
      <c r="F54" s="88">
        <v>13559779.83</v>
      </c>
      <c r="G54" s="120">
        <f t="shared" si="1"/>
        <v>0.88286591972942696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1925</v>
      </c>
      <c r="E62" s="96">
        <f>SUM(E44:E61)</f>
        <v>192721538.63999999</v>
      </c>
      <c r="F62" s="96">
        <f>SUM(F44:F61)</f>
        <v>18016167.009999998</v>
      </c>
      <c r="G62" s="126">
        <f>1-(+F62/E62)</f>
        <v>0.90651710682087361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20849230.379999999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2013-01-09T15:16:35Z</cp:lastPrinted>
  <dcterms:created xsi:type="dcterms:W3CDTF">2012-06-07T14:04:25Z</dcterms:created>
  <dcterms:modified xsi:type="dcterms:W3CDTF">2019-05-09T19:17:54Z</dcterms:modified>
</cp:coreProperties>
</file>