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-210" yWindow="135" windowWidth="7845" windowHeight="4080" tabRatio="684"/>
  </bookViews>
  <sheets>
    <sheet name="ARG" sheetId="1" r:id="rId1"/>
    <sheet name="CARUTHERSVILLE" sheetId="2" r:id="rId2"/>
    <sheet name="HOLLYWOOD" sheetId="3" r:id="rId3"/>
    <sheet name="HARKC" sheetId="4" r:id="rId4"/>
    <sheet name="CASINOKC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8" i="14"/>
  <c r="G26" i="14"/>
  <c r="G24" i="14"/>
  <c r="G19" i="14"/>
  <c r="G15" i="14"/>
  <c r="F60" i="12"/>
  <c r="F62" i="12"/>
  <c r="E60" i="12"/>
  <c r="D60" i="12"/>
  <c r="G53" i="12"/>
  <c r="G50" i="12"/>
  <c r="G48" i="12"/>
  <c r="G46" i="12"/>
  <c r="G44" i="12"/>
  <c r="F39" i="12"/>
  <c r="G39" i="12"/>
  <c r="E39" i="12"/>
  <c r="D39" i="12"/>
  <c r="G33" i="12"/>
  <c r="G31" i="12"/>
  <c r="G18" i="12"/>
  <c r="G17" i="12"/>
  <c r="F60" i="7"/>
  <c r="F62" i="7"/>
  <c r="E60" i="7"/>
  <c r="D60" i="7"/>
  <c r="G53" i="7"/>
  <c r="G50" i="7"/>
  <c r="G48" i="7"/>
  <c r="G47" i="7"/>
  <c r="G46" i="7"/>
  <c r="G44" i="7"/>
  <c r="G39" i="7"/>
  <c r="F39" i="7"/>
  <c r="E39" i="7"/>
  <c r="D39" i="7"/>
  <c r="G31" i="7"/>
  <c r="G18" i="7"/>
  <c r="G15" i="7"/>
  <c r="G14" i="7"/>
  <c r="G9" i="7"/>
  <c r="F73" i="10"/>
  <c r="F75" i="10"/>
  <c r="E73" i="10"/>
  <c r="D73" i="10"/>
  <c r="G66" i="10"/>
  <c r="G64" i="10"/>
  <c r="G62" i="10"/>
  <c r="G61" i="10"/>
  <c r="G60" i="10"/>
  <c r="G59" i="10"/>
  <c r="G58" i="10"/>
  <c r="G57" i="10"/>
  <c r="G56" i="10"/>
  <c r="F51" i="10"/>
  <c r="B13" i="13"/>
  <c r="B14" i="13"/>
  <c r="E51" i="10"/>
  <c r="D51" i="10"/>
  <c r="G45" i="10"/>
  <c r="G44" i="10"/>
  <c r="F39" i="10"/>
  <c r="G39" i="10"/>
  <c r="E39" i="10"/>
  <c r="B7" i="13"/>
  <c r="D39" i="10"/>
  <c r="G34" i="10"/>
  <c r="G33" i="10"/>
  <c r="G32" i="10"/>
  <c r="G29" i="10"/>
  <c r="G25" i="10"/>
  <c r="G21" i="10"/>
  <c r="G20" i="10"/>
  <c r="G19" i="10"/>
  <c r="G17" i="10"/>
  <c r="G15" i="10"/>
  <c r="G12" i="10"/>
  <c r="G10" i="10"/>
  <c r="F61" i="9"/>
  <c r="F63" i="9"/>
  <c r="E61" i="9"/>
  <c r="D61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29" i="9"/>
  <c r="G25" i="9"/>
  <c r="G24" i="9"/>
  <c r="G23" i="9"/>
  <c r="G19" i="9"/>
  <c r="G18" i="9"/>
  <c r="G17" i="9"/>
  <c r="G16" i="9"/>
  <c r="G14" i="9"/>
  <c r="G13" i="9"/>
  <c r="F61" i="11"/>
  <c r="F63" i="11"/>
  <c r="E61" i="11"/>
  <c r="D61" i="11"/>
  <c r="G54" i="11"/>
  <c r="G52" i="11"/>
  <c r="G51" i="11"/>
  <c r="G50" i="11"/>
  <c r="G49" i="11"/>
  <c r="G48" i="11"/>
  <c r="G47" i="11"/>
  <c r="G46" i="11"/>
  <c r="G44" i="11"/>
  <c r="F39" i="11"/>
  <c r="G39" i="11"/>
  <c r="E39" i="11"/>
  <c r="D39" i="11"/>
  <c r="G34" i="11"/>
  <c r="G30" i="11"/>
  <c r="G23" i="11"/>
  <c r="G22" i="11"/>
  <c r="G18" i="11"/>
  <c r="G15" i="11"/>
  <c r="G13" i="11"/>
  <c r="G10" i="11"/>
  <c r="F61" i="8"/>
  <c r="E61" i="8"/>
  <c r="G61" i="8"/>
  <c r="D61" i="8"/>
  <c r="G54" i="8"/>
  <c r="G53" i="8"/>
  <c r="G52" i="8"/>
  <c r="G51" i="8"/>
  <c r="G50" i="8"/>
  <c r="G48" i="8"/>
  <c r="G47" i="8"/>
  <c r="G46" i="8"/>
  <c r="G45" i="8"/>
  <c r="G44" i="8"/>
  <c r="F39" i="8"/>
  <c r="F63" i="8"/>
  <c r="E39" i="8"/>
  <c r="D39" i="8"/>
  <c r="G34" i="8"/>
  <c r="G33" i="8"/>
  <c r="G31" i="8"/>
  <c r="G28" i="8"/>
  <c r="G26" i="8"/>
  <c r="G25" i="8"/>
  <c r="G22" i="8"/>
  <c r="G21" i="8"/>
  <c r="G19" i="8"/>
  <c r="G18" i="8"/>
  <c r="G16" i="8"/>
  <c r="G14" i="8"/>
  <c r="G13" i="8"/>
  <c r="G12" i="8"/>
  <c r="G11" i="8"/>
  <c r="G10" i="8"/>
  <c r="F62" i="6"/>
  <c r="F64" i="6"/>
  <c r="E62" i="6"/>
  <c r="D62" i="6"/>
  <c r="G55" i="6"/>
  <c r="G54" i="6"/>
  <c r="G53" i="6"/>
  <c r="G52" i="6"/>
  <c r="G51" i="6"/>
  <c r="G50" i="6"/>
  <c r="G48" i="6"/>
  <c r="G47" i="6"/>
  <c r="G46" i="6"/>
  <c r="G45" i="6"/>
  <c r="G44" i="6"/>
  <c r="F39" i="6"/>
  <c r="G39" i="6"/>
  <c r="E39" i="6"/>
  <c r="D39" i="6"/>
  <c r="G34" i="6"/>
  <c r="G33" i="6"/>
  <c r="G32" i="6"/>
  <c r="G31" i="6"/>
  <c r="G30" i="6"/>
  <c r="G29" i="6"/>
  <c r="G25" i="6"/>
  <c r="G24" i="6"/>
  <c r="G23" i="6"/>
  <c r="G21" i="6"/>
  <c r="G20" i="6"/>
  <c r="G19" i="6"/>
  <c r="G18" i="6"/>
  <c r="G17" i="6"/>
  <c r="G16" i="6"/>
  <c r="G15" i="6"/>
  <c r="G14" i="6"/>
  <c r="G13" i="6"/>
  <c r="G11" i="6"/>
  <c r="F62" i="5"/>
  <c r="F64" i="5"/>
  <c r="E62" i="5"/>
  <c r="D62" i="5"/>
  <c r="G56" i="5"/>
  <c r="G55" i="5"/>
  <c r="G54" i="5"/>
  <c r="G50" i="5"/>
  <c r="G48" i="5"/>
  <c r="G46" i="5"/>
  <c r="G39" i="5"/>
  <c r="F39" i="5"/>
  <c r="E39" i="5"/>
  <c r="D39" i="5"/>
  <c r="G25" i="5"/>
  <c r="G23" i="5"/>
  <c r="G18" i="5"/>
  <c r="G13" i="5"/>
  <c r="G12" i="5"/>
  <c r="G10" i="5"/>
  <c r="G9" i="5"/>
  <c r="F62" i="4"/>
  <c r="F64" i="4"/>
  <c r="E62" i="4"/>
  <c r="D62" i="4"/>
  <c r="G55" i="4"/>
  <c r="G54" i="4"/>
  <c r="G53" i="4"/>
  <c r="G52" i="4"/>
  <c r="G51" i="4"/>
  <c r="G50" i="4"/>
  <c r="G49" i="4"/>
  <c r="G48" i="4"/>
  <c r="G47" i="4"/>
  <c r="G46" i="4"/>
  <c r="G45" i="4"/>
  <c r="F40" i="4"/>
  <c r="G40" i="4"/>
  <c r="E40" i="4"/>
  <c r="D40" i="4"/>
  <c r="G35" i="4"/>
  <c r="G33" i="4"/>
  <c r="G31" i="4"/>
  <c r="G29" i="4"/>
  <c r="G28" i="4"/>
  <c r="G27" i="4"/>
  <c r="G25" i="4"/>
  <c r="G24" i="4"/>
  <c r="G23" i="4"/>
  <c r="G22" i="4"/>
  <c r="G19" i="4"/>
  <c r="G18" i="4"/>
  <c r="G17" i="4"/>
  <c r="G14" i="4"/>
  <c r="G12" i="4"/>
  <c r="G11" i="4"/>
  <c r="G10" i="4"/>
  <c r="F62" i="3"/>
  <c r="F64" i="3"/>
  <c r="E62" i="3"/>
  <c r="D62" i="3"/>
  <c r="G55" i="3"/>
  <c r="G54" i="3"/>
  <c r="G53" i="3"/>
  <c r="G51" i="3"/>
  <c r="G50" i="3"/>
  <c r="G49" i="3"/>
  <c r="G48" i="3"/>
  <c r="G47" i="3"/>
  <c r="G46" i="3"/>
  <c r="G45" i="3"/>
  <c r="G40" i="3"/>
  <c r="F40" i="3"/>
  <c r="E40" i="3"/>
  <c r="D40" i="3"/>
  <c r="G35" i="3"/>
  <c r="G33" i="3"/>
  <c r="G30" i="3"/>
  <c r="G29" i="3"/>
  <c r="G27" i="3"/>
  <c r="G25" i="3"/>
  <c r="G24" i="3"/>
  <c r="G23" i="3"/>
  <c r="G22" i="3"/>
  <c r="G20" i="3"/>
  <c r="G18" i="3"/>
  <c r="G17" i="3"/>
  <c r="G13" i="3"/>
  <c r="G12" i="3"/>
  <c r="G11" i="3"/>
  <c r="G9" i="3"/>
  <c r="F60" i="2"/>
  <c r="F62" i="2"/>
  <c r="E60" i="2"/>
  <c r="D60" i="2"/>
  <c r="G54" i="2"/>
  <c r="G53" i="2"/>
  <c r="G50" i="2"/>
  <c r="G48" i="2"/>
  <c r="G47" i="2"/>
  <c r="G46" i="2"/>
  <c r="G44" i="2"/>
  <c r="F39" i="2"/>
  <c r="G39" i="2"/>
  <c r="E39" i="2"/>
  <c r="D39" i="2"/>
  <c r="G34" i="2"/>
  <c r="G32" i="2"/>
  <c r="G30" i="2"/>
  <c r="G29" i="2"/>
  <c r="G18" i="2"/>
  <c r="F60" i="1"/>
  <c r="F62" i="1"/>
  <c r="E60" i="1"/>
  <c r="D60" i="1"/>
  <c r="G53" i="1"/>
  <c r="G52" i="1"/>
  <c r="G50" i="1"/>
  <c r="G49" i="1"/>
  <c r="G48" i="1"/>
  <c r="G47" i="1"/>
  <c r="G46" i="1"/>
  <c r="G45" i="1"/>
  <c r="G44" i="1"/>
  <c r="F39" i="1"/>
  <c r="G39" i="1"/>
  <c r="E39" i="1"/>
  <c r="D39" i="1"/>
  <c r="G33" i="1"/>
  <c r="G31" i="1"/>
  <c r="G29" i="1"/>
  <c r="G25" i="1"/>
  <c r="G24" i="1"/>
  <c r="G23" i="1"/>
  <c r="G20" i="1"/>
  <c r="G18" i="1"/>
  <c r="G16" i="1"/>
  <c r="G15" i="1"/>
  <c r="G13" i="1"/>
  <c r="G11" i="1"/>
  <c r="G10" i="1"/>
  <c r="B12" i="13"/>
  <c r="B11" i="13"/>
  <c r="A3" i="14"/>
  <c r="A4" i="13"/>
  <c r="A3" i="12"/>
  <c r="A3" i="11"/>
  <c r="A3" i="10"/>
  <c r="A3" i="9"/>
  <c r="A3" i="8"/>
  <c r="A3" i="7"/>
  <c r="A3" i="6"/>
  <c r="A3" i="5"/>
  <c r="A3" i="4"/>
  <c r="A3" i="3"/>
  <c r="A3" i="2"/>
  <c r="B16" i="13"/>
  <c r="G61" i="14"/>
  <c r="G60" i="12"/>
  <c r="G60" i="7"/>
  <c r="B18" i="13"/>
  <c r="G51" i="10"/>
  <c r="G73" i="10"/>
  <c r="G61" i="9"/>
  <c r="B8" i="13"/>
  <c r="B9" i="13"/>
  <c r="G61" i="11"/>
  <c r="G39" i="8"/>
  <c r="G62" i="6"/>
  <c r="G62" i="5"/>
  <c r="B6" i="13"/>
  <c r="G62" i="4"/>
  <c r="G62" i="3"/>
  <c r="B17" i="13"/>
  <c r="B19" i="13"/>
  <c r="G60" i="2"/>
  <c r="G60" i="1"/>
  <c r="B21" i="13"/>
</calcChain>
</file>

<file path=xl/sharedStrings.xml><?xml version="1.0" encoding="utf-8"?>
<sst xmlns="http://schemas.openxmlformats.org/spreadsheetml/2006/main" count="945" uniqueCount="160">
  <si>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</si>
  <si>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</si>
  <si>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</si>
  <si>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</si>
  <si>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</si>
  <si>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</si>
  <si>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</si>
  <si>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</si>
  <si>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</si>
  <si>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</si>
  <si>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</si>
  <si>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</si>
  <si>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</si>
  <si>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</si>
  <si>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</si>
  <si>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</si>
  <si>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</si>
  <si>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</si>
  <si>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</si>
  <si>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</si>
  <si>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</si>
  <si>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</si>
  <si>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</si>
  <si>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</si>
  <si>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</si>
  <si>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</si>
  <si>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</si>
  <si>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</si>
  <si>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</si>
  <si>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</si>
  <si>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</si>
  <si>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</si>
  <si>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</si>
  <si>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</si>
  <si>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</si>
  <si>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</si>
  <si>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</si>
  <si>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</si>
  <si>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</si>
  <si>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</si>
  <si>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</si>
  <si>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</si>
  <si>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</si>
  <si>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</si>
  <si>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</si>
  <si>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</si>
  <si>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</si>
  <si>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</si>
  <si>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</si>
  <si>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</si>
  <si>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</si>
  <si>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</si>
  <si>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</si>
  <si>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</si>
  <si>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</si>
  <si>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</si>
  <si>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</si>
  <si>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</si>
  <si>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</si>
  <si>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</si>
  <si>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</si>
  <si>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</si>
  <si>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</si>
  <si>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</si>
  <si>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</si>
  <si>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</si>
  <si>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</si>
  <si>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</si>
  <si>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</si>
  <si>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</si>
  <si>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</si>
  <si>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</si>
  <si>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</si>
  <si>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</si>
  <si>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</si>
  <si>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</si>
  <si>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Ten Hand Holdem</t>
  </si>
  <si>
    <t xml:space="preserve">   EZ Pai Gow Poker</t>
  </si>
  <si>
    <t xml:space="preserve">   EZ Baccarat</t>
  </si>
  <si>
    <t>BOAT:     RIVER CITY</t>
  </si>
  <si>
    <t xml:space="preserve">   Bonus Craps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</si>
  <si>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</si>
  <si>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</si>
  <si>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</si>
  <si>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</si>
  <si>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</si>
  <si>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</si>
  <si>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</si>
  <si>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</si>
  <si>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</si>
  <si>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</si>
  <si>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</si>
  <si>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</si>
  <si>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</si>
  <si>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</si>
  <si>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</si>
  <si>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</si>
  <si>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</si>
  <si>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</si>
  <si>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</si>
  <si>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</si>
  <si>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</si>
  <si>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</si>
  <si>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</si>
  <si>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</si>
  <si>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</si>
  <si>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</si>
  <si>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</si>
  <si>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</si>
  <si>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</si>
  <si>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</si>
  <si>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</si>
  <si>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</si>
  <si>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</si>
  <si>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</si>
  <si>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</si>
  <si>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</si>
  <si>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</si>
  <si>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</si>
  <si>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</si>
  <si>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Pick Em &amp; Bet 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</si>
  <si>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</si>
  <si>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</si>
  <si>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</si>
  <si>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</si>
  <si>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Free Bet Blackjack</t>
  </si>
  <si>
    <t xml:space="preserve">   Sic Bo</t>
  </si>
  <si>
    <t xml:space="preserve">   DJ Wild Poker</t>
  </si>
  <si>
    <t xml:space="preserve">   Fortune 7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</si>
  <si>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</si>
  <si>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</si>
  <si>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</si>
  <si>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</si>
  <si>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 Bad Beat Baccarat</t>
  </si>
  <si>
    <t xml:space="preserve">  Multi Denom</t>
  </si>
  <si>
    <t xml:space="preserve">   21+3 Extreme Top Three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</si>
  <si>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</si>
  <si>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</si>
  <si>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</si>
  <si>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</si>
  <si>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</si>
  <si>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   Super 3 Card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</si>
  <si>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</si>
  <si>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</si>
  <si>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</si>
  <si>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</si>
  <si>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</si>
  <si>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</si>
  <si>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>BOAT:   CASINO KC</t>
  </si>
  <si>
    <t xml:space="preserve">   Trilux X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</si>
  <si>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</si>
  <si>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</si>
  <si>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</si>
  <si>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</si>
  <si>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</si>
  <si>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</si>
  <si>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</si>
  <si>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</si>
  <si>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</si>
  <si>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>MONTH ENDED:  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</si>
</sst>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36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157</v>
      </c>
      <c r="B10" s="13"/>
      <c r="C10" s="14"/>
      <c r="D10" s="73">
        <v>1</v>
      </c>
      <c r="E10" s="74">
        <v>72332</v>
      </c>
      <c r="F10" s="74">
        <v>24011</v>
      </c>
      <c r="G10" s="75">
        <f>F10/E10</f>
        <v>0.33195542774982029</v>
      </c>
      <c r="H10" s="15"/>
    </row>
    <row r="11" spans="1:8" ht="15.75" x14ac:dyDescent="0.25">
      <c r="A11" s="93" t="s">
        <v>110</v>
      </c>
      <c r="B11" s="13"/>
      <c r="C11" s="14"/>
      <c r="D11" s="73">
        <v>2</v>
      </c>
      <c r="E11" s="74">
        <v>691757</v>
      </c>
      <c r="F11" s="74">
        <v>109296</v>
      </c>
      <c r="G11" s="75">
        <f>F11/E11</f>
        <v>0.15799767837549891</v>
      </c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118</v>
      </c>
      <c r="B13" s="13"/>
      <c r="C13" s="14"/>
      <c r="D13" s="73">
        <v>1</v>
      </c>
      <c r="E13" s="74">
        <v>118018</v>
      </c>
      <c r="F13" s="74">
        <v>41089</v>
      </c>
      <c r="G13" s="75">
        <f>F13/E13</f>
        <v>0.34815875544408481</v>
      </c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121</v>
      </c>
      <c r="B15" s="13"/>
      <c r="C15" s="14"/>
      <c r="D15" s="73">
        <v>2</v>
      </c>
      <c r="E15" s="74">
        <v>321966</v>
      </c>
      <c r="F15" s="74">
        <v>90354</v>
      </c>
      <c r="G15" s="75">
        <f>F15/E15</f>
        <v>0.28063211643465458</v>
      </c>
      <c r="H15" s="15"/>
    </row>
    <row r="16" spans="1:8" ht="15.75" x14ac:dyDescent="0.25">
      <c r="A16" s="93" t="s">
        <v>128</v>
      </c>
      <c r="B16" s="13"/>
      <c r="C16" s="14"/>
      <c r="D16" s="73">
        <v>2</v>
      </c>
      <c r="E16" s="74">
        <v>2608227</v>
      </c>
      <c r="F16" s="74">
        <v>454805</v>
      </c>
      <c r="G16" s="75">
        <f>F16/E16</f>
        <v>0.17437324281973923</v>
      </c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342335</v>
      </c>
      <c r="F18" s="74">
        <v>32187</v>
      </c>
      <c r="G18" s="75">
        <f>F18/E18</f>
        <v>9.4021937575766434E-2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>
        <v>1</v>
      </c>
      <c r="E20" s="74">
        <v>231969</v>
      </c>
      <c r="F20" s="74">
        <v>95167.5</v>
      </c>
      <c r="G20" s="75">
        <f t="shared" ref="G20:G25" si="0">F20/E20</f>
        <v>0.41025956054472795</v>
      </c>
      <c r="H20" s="15"/>
    </row>
    <row r="21" spans="1:8" ht="15.75" x14ac:dyDescent="0.25">
      <c r="A21" s="93" t="s">
        <v>129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>
        <v>5</v>
      </c>
      <c r="E23" s="74">
        <v>2495804</v>
      </c>
      <c r="F23" s="74">
        <v>363802.5</v>
      </c>
      <c r="G23" s="75">
        <f t="shared" si="0"/>
        <v>0.14576565307211625</v>
      </c>
      <c r="H23" s="15"/>
    </row>
    <row r="24" spans="1:8" ht="15.75" x14ac:dyDescent="0.25">
      <c r="A24" s="93" t="s">
        <v>19</v>
      </c>
      <c r="B24" s="13"/>
      <c r="C24" s="14"/>
      <c r="D24" s="73">
        <v>1</v>
      </c>
      <c r="E24" s="74">
        <v>10530</v>
      </c>
      <c r="F24" s="74">
        <v>339</v>
      </c>
      <c r="G24" s="75">
        <f t="shared" si="0"/>
        <v>3.2193732193732193E-2</v>
      </c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442393</v>
      </c>
      <c r="F25" s="74">
        <v>147968</v>
      </c>
      <c r="G25" s="75">
        <f t="shared" si="0"/>
        <v>0.33447183838803957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6">
        <v>24877</v>
      </c>
      <c r="F29" s="76">
        <v>10698</v>
      </c>
      <c r="G29" s="75">
        <f>F29/E29</f>
        <v>0.43003577601800858</v>
      </c>
      <c r="H29" s="15"/>
    </row>
    <row r="30" spans="1:8" ht="15.75" x14ac:dyDescent="0.25">
      <c r="A30" s="70" t="s">
        <v>25</v>
      </c>
      <c r="B30" s="13"/>
      <c r="C30" s="14"/>
      <c r="D30" s="73"/>
      <c r="E30" s="76"/>
      <c r="F30" s="74"/>
      <c r="G30" s="75"/>
      <c r="H30" s="15"/>
    </row>
    <row r="31" spans="1:8" ht="15.75" x14ac:dyDescent="0.25">
      <c r="A31" s="70" t="s">
        <v>26</v>
      </c>
      <c r="B31" s="13"/>
      <c r="C31" s="14"/>
      <c r="D31" s="73">
        <v>9</v>
      </c>
      <c r="E31" s="76">
        <v>1899376</v>
      </c>
      <c r="F31" s="76">
        <v>272889</v>
      </c>
      <c r="G31" s="75">
        <f>F31/E31</f>
        <v>0.14367297470327098</v>
      </c>
      <c r="H31" s="15"/>
    </row>
    <row r="32" spans="1:8" ht="15.75" x14ac:dyDescent="0.25">
      <c r="A32" s="70" t="s">
        <v>123</v>
      </c>
      <c r="B32" s="13"/>
      <c r="C32" s="14"/>
      <c r="D32" s="73"/>
      <c r="E32" s="76"/>
      <c r="F32" s="76"/>
      <c r="G32" s="75"/>
      <c r="H32" s="15"/>
    </row>
    <row r="33" spans="1:8" ht="15.75" x14ac:dyDescent="0.25">
      <c r="A33" s="70" t="s">
        <v>101</v>
      </c>
      <c r="B33" s="13"/>
      <c r="C33" s="14"/>
      <c r="D33" s="73">
        <v>1</v>
      </c>
      <c r="E33" s="76">
        <v>54140</v>
      </c>
      <c r="F33" s="76">
        <v>18857</v>
      </c>
      <c r="G33" s="75">
        <f>F33/E33</f>
        <v>0.34830070188400442</v>
      </c>
      <c r="H33" s="15"/>
    </row>
    <row r="34" spans="1:8" ht="15.75" x14ac:dyDescent="0.25">
      <c r="A34" s="70" t="s">
        <v>27</v>
      </c>
      <c r="B34" s="13"/>
      <c r="C34" s="14"/>
      <c r="D34" s="73"/>
      <c r="E34" s="76"/>
      <c r="F34" s="76"/>
      <c r="G34" s="75"/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78"/>
      <c r="F36" s="76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30</v>
      </c>
      <c r="E39" s="82">
        <f>SUM(E9:E38)</f>
        <v>9313724</v>
      </c>
      <c r="F39" s="82">
        <f>SUM(F9:F38)</f>
        <v>1661463</v>
      </c>
      <c r="G39" s="83">
        <f>F39/E39</f>
        <v>0.17838868748955841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143</v>
      </c>
      <c r="F42" s="25" t="s">
        <v>143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144</v>
      </c>
      <c r="F43" s="88" t="s">
        <v>8</v>
      </c>
      <c r="G43" s="88" t="s">
        <v>145</v>
      </c>
      <c r="H43" s="2"/>
    </row>
    <row r="44" spans="1:8" ht="15.75" x14ac:dyDescent="0.25">
      <c r="A44" s="27" t="s">
        <v>33</v>
      </c>
      <c r="B44" s="28"/>
      <c r="C44" s="14"/>
      <c r="D44" s="73">
        <v>111</v>
      </c>
      <c r="E44" s="74">
        <v>8724252.6500000004</v>
      </c>
      <c r="F44" s="74">
        <v>509517.8</v>
      </c>
      <c r="G44" s="75">
        <f t="shared" ref="G44:G50" si="1">1-(+F44/E44)</f>
        <v>0.94159754188228373</v>
      </c>
      <c r="H44" s="15"/>
    </row>
    <row r="45" spans="1:8" ht="15.75" x14ac:dyDescent="0.25">
      <c r="A45" s="27" t="s">
        <v>34</v>
      </c>
      <c r="B45" s="28"/>
      <c r="C45" s="14"/>
      <c r="D45" s="73">
        <v>3</v>
      </c>
      <c r="E45" s="74">
        <v>3516853.69</v>
      </c>
      <c r="F45" s="74">
        <v>372604.89</v>
      </c>
      <c r="G45" s="75">
        <f t="shared" si="1"/>
        <v>0.89405163738841809</v>
      </c>
      <c r="H45" s="15"/>
    </row>
    <row r="46" spans="1:8" ht="15.75" x14ac:dyDescent="0.25">
      <c r="A46" s="27" t="s">
        <v>35</v>
      </c>
      <c r="B46" s="28"/>
      <c r="C46" s="14"/>
      <c r="D46" s="73">
        <v>126</v>
      </c>
      <c r="E46" s="74">
        <v>5494535.5</v>
      </c>
      <c r="F46" s="74">
        <v>423783.53</v>
      </c>
      <c r="G46" s="75">
        <f t="shared" si="1"/>
        <v>0.92287181873699786</v>
      </c>
      <c r="H46" s="15"/>
    </row>
    <row r="47" spans="1:8" ht="15.75" x14ac:dyDescent="0.25">
      <c r="A47" s="27" t="s">
        <v>36</v>
      </c>
      <c r="B47" s="28"/>
      <c r="C47" s="14"/>
      <c r="D47" s="73">
        <v>6</v>
      </c>
      <c r="E47" s="74">
        <v>553279</v>
      </c>
      <c r="F47" s="74">
        <v>25289.5</v>
      </c>
      <c r="G47" s="75">
        <f t="shared" si="1"/>
        <v>0.95429159610250891</v>
      </c>
      <c r="H47" s="15"/>
    </row>
    <row r="48" spans="1:8" ht="15.75" x14ac:dyDescent="0.25">
      <c r="A48" s="27" t="s">
        <v>37</v>
      </c>
      <c r="B48" s="28"/>
      <c r="C48" s="14"/>
      <c r="D48" s="73">
        <v>153</v>
      </c>
      <c r="E48" s="74">
        <v>12007864.300000001</v>
      </c>
      <c r="F48" s="74">
        <v>885617.75</v>
      </c>
      <c r="G48" s="75">
        <f t="shared" si="1"/>
        <v>0.92624685557114428</v>
      </c>
      <c r="H48" s="15"/>
    </row>
    <row r="49" spans="1:8" ht="15.75" x14ac:dyDescent="0.25">
      <c r="A49" s="27" t="s">
        <v>38</v>
      </c>
      <c r="B49" s="28"/>
      <c r="C49" s="14"/>
      <c r="D49" s="73">
        <v>11</v>
      </c>
      <c r="E49" s="74">
        <v>1485078</v>
      </c>
      <c r="F49" s="74">
        <v>151917</v>
      </c>
      <c r="G49" s="75">
        <f t="shared" si="1"/>
        <v>0.89770436300315537</v>
      </c>
      <c r="H49" s="15"/>
    </row>
    <row r="50" spans="1:8" ht="15.75" x14ac:dyDescent="0.25">
      <c r="A50" s="27" t="s">
        <v>39</v>
      </c>
      <c r="B50" s="28"/>
      <c r="C50" s="14"/>
      <c r="D50" s="73">
        <v>16</v>
      </c>
      <c r="E50" s="74">
        <v>1133846.1599999999</v>
      </c>
      <c r="F50" s="74">
        <v>142113.96</v>
      </c>
      <c r="G50" s="75">
        <f t="shared" si="1"/>
        <v>0.87466204409952764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>
        <v>1</v>
      </c>
      <c r="E52" s="74">
        <v>229825</v>
      </c>
      <c r="F52" s="74">
        <v>12595</v>
      </c>
      <c r="G52" s="75">
        <f>1-(+F52/E52)</f>
        <v>0.94519743282932667</v>
      </c>
      <c r="H52" s="15"/>
    </row>
    <row r="53" spans="1:8" ht="15.75" x14ac:dyDescent="0.25">
      <c r="A53" s="29" t="s">
        <v>61</v>
      </c>
      <c r="B53" s="30"/>
      <c r="C53" s="14"/>
      <c r="D53" s="73">
        <v>837</v>
      </c>
      <c r="E53" s="74">
        <v>72677957.540000007</v>
      </c>
      <c r="F53" s="74">
        <v>8324740.6799999997</v>
      </c>
      <c r="G53" s="75">
        <f>1-(+F53/E53)</f>
        <v>0.88545714599342884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/>
      <c r="G57" s="79"/>
      <c r="H57" s="15"/>
    </row>
    <row r="58" spans="1:8" x14ac:dyDescent="0.2">
      <c r="A58" s="16" t="s">
        <v>30</v>
      </c>
      <c r="B58" s="28"/>
      <c r="C58" s="14"/>
      <c r="D58" s="77"/>
      <c r="E58" s="78"/>
      <c r="F58" s="76"/>
      <c r="G58" s="79"/>
      <c r="H58" s="15"/>
    </row>
    <row r="59" spans="1:8" ht="15.75" x14ac:dyDescent="0.25">
      <c r="A59" s="32"/>
      <c r="B59" s="18"/>
      <c r="C59" s="14"/>
      <c r="D59" s="77"/>
      <c r="E59" s="80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1264</v>
      </c>
      <c r="E60" s="82">
        <f>SUM(E44:E59)</f>
        <v>105823491.84</v>
      </c>
      <c r="F60" s="82">
        <f>SUM(F44:F59)</f>
        <v>10848180.109999999</v>
      </c>
      <c r="G60" s="83">
        <f>1-(+F60/E60)</f>
        <v>0.89748797812869452</v>
      </c>
      <c r="H60" s="15"/>
    </row>
    <row r="61" spans="1:8" x14ac:dyDescent="0.2">
      <c r="A61" s="33"/>
      <c r="B61" s="33"/>
      <c r="C61" s="33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6"/>
      <c r="D62" s="36"/>
      <c r="E62" s="36"/>
      <c r="F62" s="37">
        <f>F60+F39</f>
        <v>12509643.109999999</v>
      </c>
      <c r="G62" s="36"/>
      <c r="H62" s="2"/>
    </row>
    <row r="63" spans="1:8" ht="18" x14ac:dyDescent="0.25">
      <c r="A63" s="38"/>
      <c r="B63" s="39"/>
      <c r="C63" s="39"/>
      <c r="D63" s="39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DECEMBER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4"/>
      <c r="D5" s="6" t="s">
        <v>82</v>
      </c>
      <c r="E5" s="7"/>
      <c r="F5" s="8"/>
      <c r="G5" s="5"/>
      <c r="H5" s="2"/>
    </row>
    <row r="6" spans="1:8" ht="18" x14ac:dyDescent="0.25">
      <c r="A6" s="23" t="s">
        <v>3</v>
      </c>
      <c r="B6" s="118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1</v>
      </c>
      <c r="E10" s="74">
        <v>43959</v>
      </c>
      <c r="F10" s="74">
        <v>-3173.5</v>
      </c>
      <c r="G10" s="104">
        <f>F10/E10</f>
        <v>-7.2192270069837805E-2</v>
      </c>
      <c r="H10" s="15"/>
    </row>
    <row r="11" spans="1:8" ht="15.75" x14ac:dyDescent="0.25">
      <c r="A11" s="93" t="s">
        <v>126</v>
      </c>
      <c r="B11" s="13"/>
      <c r="C11" s="14"/>
      <c r="D11" s="73"/>
      <c r="E11" s="74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23970</v>
      </c>
      <c r="F12" s="74">
        <v>3894</v>
      </c>
      <c r="G12" s="104">
        <f>F12/E12</f>
        <v>0.16245306633291615</v>
      </c>
      <c r="H12" s="15"/>
    </row>
    <row r="13" spans="1:8" ht="15.75" x14ac:dyDescent="0.25">
      <c r="A13" s="93" t="s">
        <v>74</v>
      </c>
      <c r="B13" s="13"/>
      <c r="C13" s="14"/>
      <c r="D13" s="73"/>
      <c r="E13" s="74"/>
      <c r="F13" s="74"/>
      <c r="G13" s="104"/>
      <c r="H13" s="15"/>
    </row>
    <row r="14" spans="1:8" ht="15.75" x14ac:dyDescent="0.25">
      <c r="A14" s="93" t="s">
        <v>110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112</v>
      </c>
      <c r="B15" s="13"/>
      <c r="C15" s="14"/>
      <c r="D15" s="73">
        <v>9</v>
      </c>
      <c r="E15" s="74">
        <v>1848771</v>
      </c>
      <c r="F15" s="74">
        <v>333978.5</v>
      </c>
      <c r="G15" s="104">
        <f>F15/E15</f>
        <v>0.18064892839621566</v>
      </c>
      <c r="H15" s="15"/>
    </row>
    <row r="16" spans="1:8" ht="15.75" x14ac:dyDescent="0.25">
      <c r="A16" s="93" t="s">
        <v>107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80</v>
      </c>
      <c r="B17" s="13"/>
      <c r="C17" s="14"/>
      <c r="D17" s="73">
        <v>1</v>
      </c>
      <c r="E17" s="74">
        <v>74237</v>
      </c>
      <c r="F17" s="74">
        <v>17591</v>
      </c>
      <c r="G17" s="104">
        <f>F17/E17</f>
        <v>0.23695731239139511</v>
      </c>
      <c r="H17" s="15"/>
    </row>
    <row r="18" spans="1:8" ht="15.75" x14ac:dyDescent="0.25">
      <c r="A18" s="70" t="s">
        <v>118</v>
      </c>
      <c r="B18" s="13"/>
      <c r="C18" s="14"/>
      <c r="D18" s="73"/>
      <c r="E18" s="74"/>
      <c r="F18" s="74"/>
      <c r="G18" s="104"/>
      <c r="H18" s="15"/>
    </row>
    <row r="19" spans="1:8" ht="15.75" x14ac:dyDescent="0.25">
      <c r="A19" s="93" t="s">
        <v>15</v>
      </c>
      <c r="B19" s="13"/>
      <c r="C19" s="14"/>
      <c r="D19" s="73">
        <v>1</v>
      </c>
      <c r="E19" s="74">
        <v>539669</v>
      </c>
      <c r="F19" s="74">
        <v>118673</v>
      </c>
      <c r="G19" s="104">
        <f>F19/E19</f>
        <v>0.21989960512832865</v>
      </c>
      <c r="H19" s="15"/>
    </row>
    <row r="20" spans="1:8" ht="15.75" x14ac:dyDescent="0.25">
      <c r="A20" s="93" t="s">
        <v>59</v>
      </c>
      <c r="B20" s="13"/>
      <c r="C20" s="14"/>
      <c r="D20" s="73">
        <v>1</v>
      </c>
      <c r="E20" s="74">
        <v>7674</v>
      </c>
      <c r="F20" s="74">
        <v>1581.5</v>
      </c>
      <c r="G20" s="104">
        <f>F20/E20</f>
        <v>0.20608548345061245</v>
      </c>
      <c r="H20" s="15"/>
    </row>
    <row r="21" spans="1:8" ht="15.75" x14ac:dyDescent="0.25">
      <c r="A21" s="93" t="s">
        <v>101</v>
      </c>
      <c r="B21" s="13"/>
      <c r="C21" s="14"/>
      <c r="D21" s="73">
        <v>1</v>
      </c>
      <c r="E21" s="74">
        <v>94924</v>
      </c>
      <c r="F21" s="74">
        <v>28680</v>
      </c>
      <c r="G21" s="104">
        <f>F21/E21</f>
        <v>0.30213644599890438</v>
      </c>
      <c r="H21" s="15"/>
    </row>
    <row r="22" spans="1:8" ht="15.75" x14ac:dyDescent="0.25">
      <c r="A22" s="93" t="s">
        <v>129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119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18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524806</v>
      </c>
      <c r="F25" s="74">
        <v>143525</v>
      </c>
      <c r="G25" s="104">
        <f>F25/E25</f>
        <v>0.27348201049530685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107582</v>
      </c>
      <c r="F29" s="74">
        <v>37093.86</v>
      </c>
      <c r="G29" s="104">
        <f t="shared" ref="G29:G34" si="0">F29/E29</f>
        <v>0.34479615549069548</v>
      </c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81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114</v>
      </c>
      <c r="B32" s="13"/>
      <c r="C32" s="14"/>
      <c r="D32" s="73">
        <v>1</v>
      </c>
      <c r="E32" s="74">
        <v>9535</v>
      </c>
      <c r="F32" s="74">
        <v>2230</v>
      </c>
      <c r="G32" s="104">
        <f t="shared" si="0"/>
        <v>0.23387519664394338</v>
      </c>
      <c r="H32" s="15"/>
    </row>
    <row r="33" spans="1:8" ht="15.75" x14ac:dyDescent="0.25">
      <c r="A33" s="70" t="s">
        <v>27</v>
      </c>
      <c r="B33" s="13"/>
      <c r="C33" s="14"/>
      <c r="D33" s="73">
        <v>1</v>
      </c>
      <c r="E33" s="74">
        <v>224111</v>
      </c>
      <c r="F33" s="74">
        <v>71007.5</v>
      </c>
      <c r="G33" s="104">
        <f t="shared" si="0"/>
        <v>0.31684076194385818</v>
      </c>
      <c r="H33" s="15"/>
    </row>
    <row r="34" spans="1:8" ht="15.75" x14ac:dyDescent="0.25">
      <c r="A34" s="70" t="s">
        <v>78</v>
      </c>
      <c r="B34" s="13"/>
      <c r="C34" s="14"/>
      <c r="D34" s="73">
        <v>1</v>
      </c>
      <c r="E34" s="74">
        <v>519493</v>
      </c>
      <c r="F34" s="74">
        <v>88989</v>
      </c>
      <c r="G34" s="104">
        <f t="shared" si="0"/>
        <v>0.17129970952447868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22</v>
      </c>
      <c r="E39" s="82">
        <f>SUM(E9:E38)</f>
        <v>4018731</v>
      </c>
      <c r="F39" s="82">
        <f>SUM(F9:F38)</f>
        <v>844069.86</v>
      </c>
      <c r="G39" s="106">
        <f>F39/E39</f>
        <v>0.21003392862075118</v>
      </c>
      <c r="H39" s="15"/>
    </row>
    <row r="40" spans="1:8" ht="15.75" x14ac:dyDescent="0.25">
      <c r="A40" s="120"/>
      <c r="B40" s="121"/>
      <c r="C40" s="22"/>
      <c r="D40" s="122"/>
      <c r="E40" s="123"/>
      <c r="F40" s="123"/>
      <c r="G40" s="124"/>
      <c r="H40" s="2"/>
    </row>
    <row r="41" spans="1:8" ht="18" x14ac:dyDescent="0.25">
      <c r="A41" s="23" t="s">
        <v>150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143</v>
      </c>
      <c r="F42" s="25" t="s">
        <v>143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144</v>
      </c>
      <c r="F43" s="88" t="s">
        <v>8</v>
      </c>
      <c r="G43" s="109" t="s">
        <v>145</v>
      </c>
      <c r="H43" s="2"/>
    </row>
    <row r="44" spans="1:8" ht="15.75" x14ac:dyDescent="0.25">
      <c r="A44" s="27" t="s">
        <v>10</v>
      </c>
      <c r="B44" s="28"/>
      <c r="C44" s="14"/>
      <c r="D44" s="73"/>
      <c r="E44" s="111">
        <v>1623534</v>
      </c>
      <c r="F44" s="74">
        <v>30455.34</v>
      </c>
      <c r="G44" s="104">
        <f>1-(+F44/E44)</f>
        <v>0.9812413291005917</v>
      </c>
      <c r="H44" s="15"/>
    </row>
    <row r="45" spans="1:8" ht="15.75" x14ac:dyDescent="0.25">
      <c r="A45" s="27" t="s">
        <v>20</v>
      </c>
      <c r="B45" s="28"/>
      <c r="C45" s="14"/>
      <c r="D45" s="73"/>
      <c r="E45" s="111">
        <v>1054933</v>
      </c>
      <c r="F45" s="74">
        <v>54319.66</v>
      </c>
      <c r="G45" s="104">
        <f>1-(+F45/E45)</f>
        <v>0.94850890056524917</v>
      </c>
      <c r="H45" s="15"/>
    </row>
    <row r="46" spans="1:8" ht="15.75" x14ac:dyDescent="0.25">
      <c r="A46" s="27"/>
      <c r="B46" s="28"/>
      <c r="C46" s="14"/>
      <c r="D46" s="73">
        <v>14</v>
      </c>
      <c r="E46" s="111"/>
      <c r="F46" s="74"/>
      <c r="G46" s="104"/>
      <c r="H46" s="15"/>
    </row>
    <row r="47" spans="1:8" x14ac:dyDescent="0.2">
      <c r="A47" s="16" t="s">
        <v>151</v>
      </c>
      <c r="B47" s="30"/>
      <c r="C47" s="14"/>
      <c r="D47" s="77"/>
      <c r="E47" s="96"/>
      <c r="F47" s="74"/>
      <c r="G47" s="105"/>
      <c r="H47" s="15"/>
    </row>
    <row r="48" spans="1:8" x14ac:dyDescent="0.2">
      <c r="A48" s="16" t="s">
        <v>44</v>
      </c>
      <c r="B48" s="28"/>
      <c r="C48" s="14"/>
      <c r="D48" s="77"/>
      <c r="E48" s="95"/>
      <c r="F48" s="74"/>
      <c r="G48" s="105"/>
      <c r="H48" s="15"/>
    </row>
    <row r="49" spans="1:8" x14ac:dyDescent="0.2">
      <c r="A49" s="16" t="s">
        <v>30</v>
      </c>
      <c r="B49" s="28"/>
      <c r="C49" s="14"/>
      <c r="D49" s="77"/>
      <c r="E49" s="95"/>
      <c r="F49" s="74"/>
      <c r="G49" s="105"/>
      <c r="H49" s="15"/>
    </row>
    <row r="50" spans="1:8" ht="15.75" x14ac:dyDescent="0.25">
      <c r="A50" s="32"/>
      <c r="B50" s="18"/>
      <c r="C50" s="14"/>
      <c r="D50" s="77"/>
      <c r="E50" s="80"/>
      <c r="F50" s="80"/>
      <c r="G50" s="105"/>
      <c r="H50" s="15"/>
    </row>
    <row r="51" spans="1:8" ht="15.75" x14ac:dyDescent="0.25">
      <c r="A51" s="20" t="s">
        <v>152</v>
      </c>
      <c r="B51" s="20"/>
      <c r="C51" s="14"/>
      <c r="D51" s="81">
        <f>SUM(D44:D47)</f>
        <v>14</v>
      </c>
      <c r="E51" s="82">
        <f>SUM(E44:E50)</f>
        <v>2678467</v>
      </c>
      <c r="F51" s="82">
        <f>SUM(F44:F50)</f>
        <v>84775</v>
      </c>
      <c r="G51" s="110">
        <f>1-(+F51/E51)</f>
        <v>0.96834943271655016</v>
      </c>
      <c r="H51" s="15"/>
    </row>
    <row r="52" spans="1:8" ht="15.75" x14ac:dyDescent="0.25">
      <c r="A52" s="120"/>
      <c r="B52" s="121"/>
      <c r="C52" s="14"/>
      <c r="D52" s="122"/>
      <c r="E52" s="123"/>
      <c r="F52" s="123"/>
      <c r="G52" s="124"/>
      <c r="H52" s="15"/>
    </row>
    <row r="53" spans="1:8" ht="18" x14ac:dyDescent="0.25">
      <c r="A53" s="23" t="s">
        <v>32</v>
      </c>
      <c r="B53" s="24"/>
      <c r="C53" s="14"/>
      <c r="D53" s="25"/>
      <c r="E53" s="87"/>
      <c r="F53" s="88"/>
      <c r="G53" s="107"/>
      <c r="H53" s="15"/>
    </row>
    <row r="54" spans="1:8" ht="15.75" x14ac:dyDescent="0.25">
      <c r="A54" s="26"/>
      <c r="B54" s="26"/>
      <c r="C54" s="14"/>
      <c r="D54" s="89"/>
      <c r="E54" s="25" t="s">
        <v>143</v>
      </c>
      <c r="F54" s="25" t="s">
        <v>143</v>
      </c>
      <c r="G54" s="108" t="s">
        <v>5</v>
      </c>
      <c r="H54" s="15"/>
    </row>
    <row r="55" spans="1:8" ht="15.75" x14ac:dyDescent="0.25">
      <c r="A55" s="26"/>
      <c r="B55" s="26"/>
      <c r="C55" s="14"/>
      <c r="D55" s="89" t="s">
        <v>6</v>
      </c>
      <c r="E55" s="90" t="s">
        <v>144</v>
      </c>
      <c r="F55" s="88" t="s">
        <v>8</v>
      </c>
      <c r="G55" s="109" t="s">
        <v>145</v>
      </c>
      <c r="H55" s="15"/>
    </row>
    <row r="56" spans="1:8" ht="15.75" x14ac:dyDescent="0.25">
      <c r="A56" s="27" t="s">
        <v>33</v>
      </c>
      <c r="B56" s="28"/>
      <c r="C56" s="14"/>
      <c r="D56" s="73">
        <v>58</v>
      </c>
      <c r="E56" s="111">
        <v>8908804.3000000007</v>
      </c>
      <c r="F56" s="74">
        <v>390074.23</v>
      </c>
      <c r="G56" s="104">
        <f>1-(+F56/E56)</f>
        <v>0.95621474926775529</v>
      </c>
      <c r="H56" s="15"/>
    </row>
    <row r="57" spans="1:8" ht="15.75" x14ac:dyDescent="0.25">
      <c r="A57" s="27" t="s">
        <v>34</v>
      </c>
      <c r="B57" s="28"/>
      <c r="C57" s="14"/>
      <c r="D57" s="73">
        <v>5</v>
      </c>
      <c r="E57" s="111">
        <v>1280024.32</v>
      </c>
      <c r="F57" s="74">
        <v>165134.96</v>
      </c>
      <c r="G57" s="104">
        <f>1-(+F57/E57)</f>
        <v>0.87099076367549011</v>
      </c>
      <c r="H57" s="15"/>
    </row>
    <row r="58" spans="1:8" ht="15.75" x14ac:dyDescent="0.25">
      <c r="A58" s="27" t="s">
        <v>35</v>
      </c>
      <c r="B58" s="28"/>
      <c r="C58" s="14"/>
      <c r="D58" s="73">
        <v>121</v>
      </c>
      <c r="E58" s="111">
        <v>6423478</v>
      </c>
      <c r="F58" s="74">
        <v>396120.91</v>
      </c>
      <c r="G58" s="104">
        <f>1-(+F58/E58)</f>
        <v>0.93833233179906583</v>
      </c>
      <c r="H58" s="15"/>
    </row>
    <row r="59" spans="1:8" ht="15.75" x14ac:dyDescent="0.25">
      <c r="A59" s="27" t="s">
        <v>36</v>
      </c>
      <c r="B59" s="28"/>
      <c r="C59" s="14"/>
      <c r="D59" s="73">
        <v>5</v>
      </c>
      <c r="E59" s="111">
        <v>2620130</v>
      </c>
      <c r="F59" s="74">
        <v>121260.75</v>
      </c>
      <c r="G59" s="104">
        <f>1-(+F59/E59)</f>
        <v>0.95371956734971164</v>
      </c>
      <c r="H59" s="15"/>
    </row>
    <row r="60" spans="1:8" ht="15.75" x14ac:dyDescent="0.25">
      <c r="A60" s="27" t="s">
        <v>37</v>
      </c>
      <c r="B60" s="28"/>
      <c r="C60" s="14"/>
      <c r="D60" s="73">
        <v>86</v>
      </c>
      <c r="E60" s="111">
        <v>15584086.07</v>
      </c>
      <c r="F60" s="74">
        <v>1076730.1100000001</v>
      </c>
      <c r="G60" s="104">
        <f t="shared" ref="G60:G66" si="1">1-(+F60/E60)</f>
        <v>0.93090835707890829</v>
      </c>
      <c r="H60" s="15"/>
    </row>
    <row r="61" spans="1:8" ht="15.75" x14ac:dyDescent="0.25">
      <c r="A61" s="27" t="s">
        <v>38</v>
      </c>
      <c r="B61" s="28"/>
      <c r="C61" s="14"/>
      <c r="D61" s="73">
        <v>3</v>
      </c>
      <c r="E61" s="111">
        <v>3703613</v>
      </c>
      <c r="F61" s="74">
        <v>208688</v>
      </c>
      <c r="G61" s="104">
        <f t="shared" si="1"/>
        <v>0.94365286005854287</v>
      </c>
      <c r="H61" s="2"/>
    </row>
    <row r="62" spans="1:8" ht="15.75" x14ac:dyDescent="0.25">
      <c r="A62" s="27" t="s">
        <v>39</v>
      </c>
      <c r="B62" s="28"/>
      <c r="C62" s="21"/>
      <c r="D62" s="73">
        <v>10</v>
      </c>
      <c r="E62" s="111">
        <v>918490</v>
      </c>
      <c r="F62" s="74">
        <v>104465</v>
      </c>
      <c r="G62" s="104">
        <f t="shared" si="1"/>
        <v>0.88626441224183172</v>
      </c>
      <c r="H62" s="2"/>
    </row>
    <row r="63" spans="1:8" ht="15.75" x14ac:dyDescent="0.25">
      <c r="A63" s="27" t="s">
        <v>40</v>
      </c>
      <c r="B63" s="28"/>
      <c r="C63" s="33"/>
      <c r="D63" s="73"/>
      <c r="E63" s="111"/>
      <c r="F63" s="74"/>
      <c r="G63" s="104"/>
      <c r="H63" s="2"/>
    </row>
    <row r="64" spans="1:8" ht="18" x14ac:dyDescent="0.25">
      <c r="A64" s="54" t="s">
        <v>41</v>
      </c>
      <c r="B64" s="28"/>
      <c r="C64" s="36"/>
      <c r="D64" s="73">
        <v>4</v>
      </c>
      <c r="E64" s="111">
        <v>224875</v>
      </c>
      <c r="F64" s="74">
        <v>35101</v>
      </c>
      <c r="G64" s="104">
        <f t="shared" si="1"/>
        <v>0.84390883824346863</v>
      </c>
      <c r="H64" s="2"/>
    </row>
    <row r="65" spans="1:8" ht="18" x14ac:dyDescent="0.25">
      <c r="A65" s="55" t="s">
        <v>60</v>
      </c>
      <c r="B65" s="28"/>
      <c r="C65" s="36"/>
      <c r="D65" s="73"/>
      <c r="E65" s="111"/>
      <c r="F65" s="74"/>
      <c r="G65" s="104"/>
      <c r="H65" s="2"/>
    </row>
    <row r="66" spans="1:8" ht="15.75" x14ac:dyDescent="0.25">
      <c r="A66" s="27" t="s">
        <v>102</v>
      </c>
      <c r="B66" s="28"/>
      <c r="C66" s="40"/>
      <c r="D66" s="73">
        <v>1000</v>
      </c>
      <c r="E66" s="111">
        <v>88380612.510000005</v>
      </c>
      <c r="F66" s="74">
        <v>10393296.24</v>
      </c>
      <c r="G66" s="104">
        <f t="shared" si="1"/>
        <v>0.88240298471767176</v>
      </c>
      <c r="H66" s="2"/>
    </row>
    <row r="67" spans="1:8" ht="15.75" x14ac:dyDescent="0.25">
      <c r="A67" s="71" t="s">
        <v>103</v>
      </c>
      <c r="B67" s="30"/>
      <c r="C67" s="40"/>
      <c r="D67" s="73"/>
      <c r="E67" s="74"/>
      <c r="F67" s="74"/>
      <c r="G67" s="104"/>
      <c r="H67" s="2"/>
    </row>
    <row r="68" spans="1:8" x14ac:dyDescent="0.2">
      <c r="A68" s="16" t="s">
        <v>42</v>
      </c>
      <c r="B68" s="30"/>
      <c r="C68" s="40"/>
      <c r="D68" s="77"/>
      <c r="E68" s="96"/>
      <c r="F68" s="74"/>
      <c r="G68" s="105"/>
      <c r="H68" s="2"/>
    </row>
    <row r="69" spans="1:8" ht="18" x14ac:dyDescent="0.25">
      <c r="A69" s="16" t="s">
        <v>43</v>
      </c>
      <c r="B69" s="28"/>
      <c r="C69" s="39"/>
      <c r="D69" s="77"/>
      <c r="E69" s="96"/>
      <c r="F69" s="74"/>
      <c r="G69" s="105"/>
      <c r="H69" s="2"/>
    </row>
    <row r="70" spans="1:8" ht="18" x14ac:dyDescent="0.25">
      <c r="A70" s="16" t="s">
        <v>44</v>
      </c>
      <c r="B70" s="28"/>
      <c r="C70" s="39"/>
      <c r="D70" s="77"/>
      <c r="E70" s="95"/>
      <c r="F70" s="74"/>
      <c r="G70" s="105"/>
      <c r="H70" s="2"/>
    </row>
    <row r="71" spans="1:8" ht="18" x14ac:dyDescent="0.25">
      <c r="A71" s="16" t="s">
        <v>30</v>
      </c>
      <c r="B71" s="28"/>
      <c r="C71" s="117"/>
      <c r="D71" s="77"/>
      <c r="E71" s="95"/>
      <c r="F71" s="74"/>
      <c r="G71" s="105"/>
      <c r="H71" s="2"/>
    </row>
    <row r="72" spans="1:8" ht="18" x14ac:dyDescent="0.25">
      <c r="A72" s="32"/>
      <c r="B72" s="18"/>
      <c r="C72" s="39"/>
      <c r="D72" s="77"/>
      <c r="E72" s="80"/>
      <c r="F72" s="80"/>
      <c r="G72" s="105"/>
      <c r="H72" s="2"/>
    </row>
    <row r="73" spans="1:8" ht="18" x14ac:dyDescent="0.25">
      <c r="A73" s="20" t="s">
        <v>45</v>
      </c>
      <c r="B73" s="20"/>
      <c r="C73" s="39"/>
      <c r="D73" s="81">
        <f>SUM(D56:D69)</f>
        <v>1292</v>
      </c>
      <c r="E73" s="82">
        <f>SUM(E56:E72)</f>
        <v>128044113.2</v>
      </c>
      <c r="F73" s="82">
        <f>SUM(F56:F72)</f>
        <v>12890871.199999999</v>
      </c>
      <c r="G73" s="110">
        <f>1-(+F73/E73)</f>
        <v>0.89932476489672775</v>
      </c>
      <c r="H73" s="2"/>
    </row>
    <row r="74" spans="1:8" ht="18" x14ac:dyDescent="0.25">
      <c r="A74" s="33"/>
      <c r="B74" s="33"/>
      <c r="C74" s="39"/>
      <c r="D74" s="91"/>
      <c r="E74" s="92"/>
      <c r="F74" s="34"/>
      <c r="G74" s="34"/>
      <c r="H74" s="2"/>
    </row>
    <row r="75" spans="1:8" ht="18" x14ac:dyDescent="0.25">
      <c r="A75" s="35" t="s">
        <v>46</v>
      </c>
      <c r="B75" s="36"/>
      <c r="C75" s="39"/>
      <c r="D75" s="36"/>
      <c r="E75" s="36"/>
      <c r="F75" s="37">
        <f>F73+F39+F51</f>
        <v>13819716.059999999</v>
      </c>
      <c r="G75" s="36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75" right="0.75" top="0.31" bottom="0.25" header="0.5" footer="0.5"/>
  <pageSetup scale="4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DECEMBER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83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2</v>
      </c>
      <c r="E10" s="99">
        <v>169225</v>
      </c>
      <c r="F10" s="74">
        <v>65576</v>
      </c>
      <c r="G10" s="104">
        <f>F10/E10</f>
        <v>0.38750775594622544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74</v>
      </c>
      <c r="B13" s="13"/>
      <c r="C13" s="14"/>
      <c r="D13" s="73">
        <v>7</v>
      </c>
      <c r="E13" s="99">
        <v>809195</v>
      </c>
      <c r="F13" s="74">
        <v>141851</v>
      </c>
      <c r="G13" s="104">
        <f t="shared" ref="G13:G18" si="0">F13/E13</f>
        <v>0.1752989081741731</v>
      </c>
      <c r="H13" s="15"/>
    </row>
    <row r="14" spans="1:8" ht="15.75" x14ac:dyDescent="0.25">
      <c r="A14" s="93" t="s">
        <v>127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117</v>
      </c>
      <c r="B15" s="13"/>
      <c r="C15" s="14"/>
      <c r="D15" s="73">
        <v>1</v>
      </c>
      <c r="E15" s="99">
        <v>104280</v>
      </c>
      <c r="F15" s="74">
        <v>38089</v>
      </c>
      <c r="G15" s="104">
        <f t="shared" si="0"/>
        <v>0.36525700038358266</v>
      </c>
      <c r="H15" s="15"/>
    </row>
    <row r="16" spans="1:8" ht="15.75" x14ac:dyDescent="0.25">
      <c r="A16" s="93" t="s">
        <v>125</v>
      </c>
      <c r="B16" s="13"/>
      <c r="C16" s="14"/>
      <c r="D16" s="73"/>
      <c r="E16" s="99"/>
      <c r="F16" s="74"/>
      <c r="G16" s="104"/>
      <c r="H16" s="15"/>
    </row>
    <row r="17" spans="1:8" ht="15.75" x14ac:dyDescent="0.25">
      <c r="A17" s="93" t="s">
        <v>55</v>
      </c>
      <c r="B17" s="13"/>
      <c r="C17" s="14"/>
      <c r="D17" s="73"/>
      <c r="E17" s="99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281208</v>
      </c>
      <c r="F18" s="74">
        <v>-13872.5</v>
      </c>
      <c r="G18" s="104">
        <f t="shared" si="0"/>
        <v>-4.9331811328269463E-2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70" t="s">
        <v>133</v>
      </c>
      <c r="B20" s="13"/>
      <c r="C20" s="14"/>
      <c r="D20" s="73"/>
      <c r="E20" s="99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101</v>
      </c>
      <c r="B22" s="13"/>
      <c r="C22" s="14"/>
      <c r="D22" s="73">
        <v>1</v>
      </c>
      <c r="E22" s="99">
        <v>60886</v>
      </c>
      <c r="F22" s="74">
        <v>11576</v>
      </c>
      <c r="G22" s="104">
        <f>F22/E22</f>
        <v>0.19012580888874289</v>
      </c>
      <c r="H22" s="15"/>
    </row>
    <row r="23" spans="1:8" ht="15.75" x14ac:dyDescent="0.25">
      <c r="A23" s="93" t="s">
        <v>71</v>
      </c>
      <c r="B23" s="13"/>
      <c r="C23" s="14"/>
      <c r="D23" s="73">
        <v>1</v>
      </c>
      <c r="E23" s="99">
        <v>21127</v>
      </c>
      <c r="F23" s="74">
        <v>5851</v>
      </c>
      <c r="G23" s="104">
        <f>F23/E23</f>
        <v>0.27694419463246084</v>
      </c>
      <c r="H23" s="15"/>
    </row>
    <row r="24" spans="1:8" ht="15.75" x14ac:dyDescent="0.25">
      <c r="A24" s="93" t="s">
        <v>76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4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109</v>
      </c>
      <c r="B30" s="13"/>
      <c r="C30" s="14"/>
      <c r="D30" s="73">
        <v>1</v>
      </c>
      <c r="E30" s="74">
        <v>103000</v>
      </c>
      <c r="F30" s="74">
        <v>36724.5</v>
      </c>
      <c r="G30" s="104">
        <f>F30/E30</f>
        <v>0.35654854368932037</v>
      </c>
      <c r="H30" s="15"/>
    </row>
    <row r="31" spans="1:8" ht="15.75" x14ac:dyDescent="0.25">
      <c r="A31" s="70" t="s">
        <v>77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141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/>
      <c r="E33" s="74"/>
      <c r="F33" s="74"/>
      <c r="G33" s="104"/>
      <c r="H33" s="15"/>
    </row>
    <row r="34" spans="1:8" ht="15.75" x14ac:dyDescent="0.25">
      <c r="A34" s="70" t="s">
        <v>78</v>
      </c>
      <c r="B34" s="13"/>
      <c r="C34" s="14"/>
      <c r="D34" s="73">
        <v>2</v>
      </c>
      <c r="E34" s="74">
        <v>444778</v>
      </c>
      <c r="F34" s="74">
        <v>222976</v>
      </c>
      <c r="G34" s="104">
        <f>F34/E34</f>
        <v>0.50131975952047991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16</v>
      </c>
      <c r="E39" s="82">
        <f>SUM(E9:E38)</f>
        <v>1993699</v>
      </c>
      <c r="F39" s="82">
        <f>SUM(F9:F38)</f>
        <v>508771</v>
      </c>
      <c r="G39" s="106">
        <f>F39/E39</f>
        <v>0.25518947443922074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143</v>
      </c>
      <c r="F42" s="25" t="s">
        <v>143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144</v>
      </c>
      <c r="F43" s="88" t="s">
        <v>8</v>
      </c>
      <c r="G43" s="109" t="s">
        <v>145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2120638.1</v>
      </c>
      <c r="F44" s="74">
        <v>129245.5</v>
      </c>
      <c r="G44" s="104">
        <f>1-(+F44/E44)</f>
        <v>0.93905348583523041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104"/>
      <c r="H45" s="15"/>
    </row>
    <row r="46" spans="1:8" ht="15.75" x14ac:dyDescent="0.25">
      <c r="A46" s="27" t="s">
        <v>35</v>
      </c>
      <c r="B46" s="28"/>
      <c r="C46" s="14"/>
      <c r="D46" s="73">
        <v>116</v>
      </c>
      <c r="E46" s="74">
        <v>5625834.25</v>
      </c>
      <c r="F46" s="74">
        <v>399500.53</v>
      </c>
      <c r="G46" s="104">
        <f t="shared" ref="G46:G52" si="1">1-(+F46/E46)</f>
        <v>0.92898821539223275</v>
      </c>
      <c r="H46" s="15"/>
    </row>
    <row r="47" spans="1:8" ht="15.75" x14ac:dyDescent="0.25">
      <c r="A47" s="27" t="s">
        <v>36</v>
      </c>
      <c r="B47" s="28"/>
      <c r="C47" s="14"/>
      <c r="D47" s="73">
        <v>35</v>
      </c>
      <c r="E47" s="74">
        <v>3091362</v>
      </c>
      <c r="F47" s="74">
        <v>190956.85</v>
      </c>
      <c r="G47" s="104">
        <f t="shared" si="1"/>
        <v>0.93822889393089515</v>
      </c>
      <c r="H47" s="15"/>
    </row>
    <row r="48" spans="1:8" ht="15.75" x14ac:dyDescent="0.25">
      <c r="A48" s="27" t="s">
        <v>37</v>
      </c>
      <c r="B48" s="28"/>
      <c r="C48" s="14"/>
      <c r="D48" s="73">
        <v>87</v>
      </c>
      <c r="E48" s="74">
        <v>6109717</v>
      </c>
      <c r="F48" s="74">
        <v>609900.06000000006</v>
      </c>
      <c r="G48" s="104">
        <f t="shared" si="1"/>
        <v>0.90017539928608803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957672</v>
      </c>
      <c r="F49" s="74">
        <v>50353</v>
      </c>
      <c r="G49" s="104">
        <f t="shared" si="1"/>
        <v>0.94742145536258759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1033575</v>
      </c>
      <c r="F50" s="74">
        <v>119960</v>
      </c>
      <c r="G50" s="104">
        <f t="shared" si="1"/>
        <v>0.88393682122729356</v>
      </c>
      <c r="H50" s="15"/>
    </row>
    <row r="51" spans="1:8" ht="15.75" x14ac:dyDescent="0.25">
      <c r="A51" s="27" t="s">
        <v>40</v>
      </c>
      <c r="B51" s="28"/>
      <c r="C51" s="14"/>
      <c r="D51" s="73">
        <v>1</v>
      </c>
      <c r="E51" s="74">
        <v>122280</v>
      </c>
      <c r="F51" s="74">
        <v>7870</v>
      </c>
      <c r="G51" s="104">
        <f t="shared" si="1"/>
        <v>0.93563951586522731</v>
      </c>
      <c r="H51" s="15"/>
    </row>
    <row r="52" spans="1:8" ht="15.75" x14ac:dyDescent="0.25">
      <c r="A52" s="54" t="s">
        <v>41</v>
      </c>
      <c r="B52" s="28"/>
      <c r="C52" s="14"/>
      <c r="D52" s="73">
        <v>1</v>
      </c>
      <c r="E52" s="74">
        <v>646375</v>
      </c>
      <c r="F52" s="74">
        <v>23540</v>
      </c>
      <c r="G52" s="104">
        <f t="shared" si="1"/>
        <v>0.9635815122800232</v>
      </c>
      <c r="H52" s="15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15"/>
    </row>
    <row r="54" spans="1:8" ht="15.75" x14ac:dyDescent="0.25">
      <c r="A54" s="27" t="s">
        <v>102</v>
      </c>
      <c r="B54" s="28"/>
      <c r="C54" s="14"/>
      <c r="D54" s="73">
        <v>592</v>
      </c>
      <c r="E54" s="74">
        <v>32487853.170000002</v>
      </c>
      <c r="F54" s="74">
        <v>3724378.55</v>
      </c>
      <c r="G54" s="104">
        <f>1-(+F54/E54)</f>
        <v>0.88536089071471258</v>
      </c>
      <c r="H54" s="15"/>
    </row>
    <row r="55" spans="1:8" ht="15.75" x14ac:dyDescent="0.25">
      <c r="A55" s="71" t="s">
        <v>103</v>
      </c>
      <c r="B55" s="30"/>
      <c r="C55" s="14"/>
      <c r="D55" s="73"/>
      <c r="E55" s="74"/>
      <c r="F55" s="74"/>
      <c r="G55" s="104"/>
      <c r="H55" s="15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15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15"/>
    </row>
    <row r="59" spans="1:8" x14ac:dyDescent="0.2">
      <c r="A59" s="16" t="s">
        <v>30</v>
      </c>
      <c r="B59" s="28"/>
      <c r="C59" s="21"/>
      <c r="D59" s="77"/>
      <c r="E59" s="95"/>
      <c r="F59" s="74"/>
      <c r="G59" s="105"/>
      <c r="H59" s="15"/>
    </row>
    <row r="60" spans="1:8" ht="15.75" x14ac:dyDescent="0.25">
      <c r="A60" s="32"/>
      <c r="B60" s="18"/>
      <c r="C60" s="33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6"/>
      <c r="D61" s="81">
        <f>SUM(D44:D57)</f>
        <v>863</v>
      </c>
      <c r="E61" s="82">
        <f>SUM(E44:E60)</f>
        <v>52195306.520000003</v>
      </c>
      <c r="F61" s="82">
        <f>SUM(F44:F60)</f>
        <v>5255704.49</v>
      </c>
      <c r="G61" s="110">
        <f>1-(+F61/E61)</f>
        <v>0.89930695228341773</v>
      </c>
      <c r="H61" s="2"/>
    </row>
    <row r="62" spans="1:8" ht="18" x14ac:dyDescent="0.25">
      <c r="A62" s="38"/>
      <c r="B62" s="39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40"/>
      <c r="C63" s="40"/>
      <c r="D63" s="36"/>
      <c r="E63" s="36"/>
      <c r="F63" s="37">
        <f>F61+F39</f>
        <v>5764475.4900000002</v>
      </c>
      <c r="G63" s="36"/>
      <c r="H63" s="2"/>
    </row>
    <row r="64" spans="1:8" ht="18" x14ac:dyDescent="0.25">
      <c r="A64" s="35"/>
      <c r="B64" s="40"/>
      <c r="C64" s="40"/>
      <c r="D64" s="36"/>
      <c r="E64" s="36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8" x14ac:dyDescent="0.25">
      <c r="A67" s="4"/>
      <c r="B67" s="39"/>
      <c r="C67" s="39"/>
      <c r="D67" s="39"/>
      <c r="E67" s="39"/>
      <c r="F67" s="37"/>
      <c r="G67" s="39"/>
      <c r="H67" s="2"/>
    </row>
    <row r="68" spans="1:8" x14ac:dyDescent="0.2">
      <c r="A68" s="42" t="s">
        <v>50</v>
      </c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DECEMBER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119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100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104100</v>
      </c>
      <c r="F17" s="74">
        <v>35132</v>
      </c>
      <c r="G17" s="75">
        <f>F17/E17</f>
        <v>0.33748318924111431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123911</v>
      </c>
      <c r="F18" s="74">
        <v>39866.5</v>
      </c>
      <c r="G18" s="75">
        <f>F18/E18</f>
        <v>0.3217349549273269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116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>
        <v>1</v>
      </c>
      <c r="E31" s="74">
        <v>13520</v>
      </c>
      <c r="F31" s="74">
        <v>9520</v>
      </c>
      <c r="G31" s="75">
        <f>F31/E31</f>
        <v>0.70414201183431957</v>
      </c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123</v>
      </c>
      <c r="B33" s="13"/>
      <c r="C33" s="14"/>
      <c r="D33" s="73">
        <v>4</v>
      </c>
      <c r="E33" s="74">
        <v>260717</v>
      </c>
      <c r="F33" s="74">
        <v>80957.5</v>
      </c>
      <c r="G33" s="75">
        <f>F33/E33</f>
        <v>0.31051868501095059</v>
      </c>
      <c r="H33" s="15"/>
    </row>
    <row r="34" spans="1:8" ht="15.75" x14ac:dyDescent="0.25">
      <c r="A34" s="70" t="s">
        <v>139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7</v>
      </c>
      <c r="E39" s="82">
        <f>SUM(E9:E38)</f>
        <v>502248</v>
      </c>
      <c r="F39" s="82">
        <f>SUM(F9:F38)</f>
        <v>165476</v>
      </c>
      <c r="G39" s="83">
        <f>F39/E39</f>
        <v>0.32947069973399595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143</v>
      </c>
      <c r="F42" s="25" t="s">
        <v>143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144</v>
      </c>
      <c r="F43" s="88" t="s">
        <v>8</v>
      </c>
      <c r="G43" s="88" t="s">
        <v>145</v>
      </c>
      <c r="H43" s="2"/>
    </row>
    <row r="44" spans="1:8" ht="15.75" x14ac:dyDescent="0.25">
      <c r="A44" s="27" t="s">
        <v>33</v>
      </c>
      <c r="B44" s="28"/>
      <c r="C44" s="14"/>
      <c r="D44" s="73">
        <v>29</v>
      </c>
      <c r="E44" s="74">
        <v>2045388.05</v>
      </c>
      <c r="F44" s="74">
        <v>125141.3</v>
      </c>
      <c r="G44" s="75">
        <f>1-(+F44/E44)</f>
        <v>0.93881781992419477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55</v>
      </c>
      <c r="E46" s="74">
        <v>1998945.25</v>
      </c>
      <c r="F46" s="74">
        <v>172601.37</v>
      </c>
      <c r="G46" s="75">
        <f>1-(+F46/E46)</f>
        <v>0.91365377816125781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30</v>
      </c>
      <c r="E48" s="74">
        <v>2023724.93</v>
      </c>
      <c r="F48" s="74">
        <v>178582.88</v>
      </c>
      <c r="G48" s="75">
        <f>1-(+F48/E48)</f>
        <v>0.91175535896570681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4</v>
      </c>
      <c r="E50" s="74">
        <v>187630</v>
      </c>
      <c r="F50" s="74">
        <v>-3400</v>
      </c>
      <c r="G50" s="75">
        <f>1-(+F50/E50)</f>
        <v>1.0181207695997441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2">
        <v>391</v>
      </c>
      <c r="E53" s="113">
        <v>17025481.789999999</v>
      </c>
      <c r="F53" s="113">
        <v>2175826.96</v>
      </c>
      <c r="G53" s="75">
        <f>1-(+F53/E53)</f>
        <v>0.87220173932005951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509</v>
      </c>
      <c r="E60" s="82">
        <f>SUM(E44:E59)</f>
        <v>23281170.02</v>
      </c>
      <c r="F60" s="82">
        <f>SUM(F44:F59)</f>
        <v>2648752.5099999998</v>
      </c>
      <c r="G60" s="83">
        <f>1-(F60/E60)</f>
        <v>0.88622768925597151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2814228.51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 DECEMBER 2020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156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470537</v>
      </c>
      <c r="F15" s="74">
        <v>116763</v>
      </c>
      <c r="G15" s="75">
        <f>F15/E15</f>
        <v>0.248148392156196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101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434908</v>
      </c>
      <c r="F19" s="74">
        <v>237593</v>
      </c>
      <c r="G19" s="75">
        <f>F19/E19</f>
        <v>0.54630634525002986</v>
      </c>
      <c r="H19" s="66"/>
    </row>
    <row r="20" spans="1:8" ht="15.75" x14ac:dyDescent="0.25">
      <c r="A20" s="93" t="s">
        <v>95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96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108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539321</v>
      </c>
      <c r="F24" s="74">
        <v>40378</v>
      </c>
      <c r="G24" s="75">
        <f>F24/E24</f>
        <v>7.4868213920837492E-2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28321</v>
      </c>
      <c r="F26" s="74">
        <v>28321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>
        <v>5453</v>
      </c>
      <c r="F28" s="74">
        <v>-6736</v>
      </c>
      <c r="G28" s="75">
        <f>F28/E28</f>
        <v>-1.2352833302769117</v>
      </c>
      <c r="H28" s="66"/>
    </row>
    <row r="29" spans="1:8" ht="15.75" x14ac:dyDescent="0.25">
      <c r="A29" s="70" t="s">
        <v>97</v>
      </c>
      <c r="B29" s="13"/>
      <c r="C29" s="14"/>
      <c r="D29" s="73">
        <v>1</v>
      </c>
      <c r="E29" s="74">
        <v>87734</v>
      </c>
      <c r="F29" s="74">
        <v>17960</v>
      </c>
      <c r="G29" s="75">
        <f>F29/E29</f>
        <v>0.20470969065584607</v>
      </c>
      <c r="H29" s="66"/>
    </row>
    <row r="30" spans="1:8" ht="15.75" x14ac:dyDescent="0.25">
      <c r="A30" s="70" t="s">
        <v>123</v>
      </c>
      <c r="B30" s="13"/>
      <c r="C30" s="14"/>
      <c r="D30" s="73">
        <v>10</v>
      </c>
      <c r="E30" s="74">
        <v>985771</v>
      </c>
      <c r="F30" s="74">
        <v>146791</v>
      </c>
      <c r="G30" s="75">
        <f>F30/E30</f>
        <v>0.14890983808612751</v>
      </c>
      <c r="H30" s="66"/>
    </row>
    <row r="31" spans="1:8" ht="15.75" x14ac:dyDescent="0.25">
      <c r="A31" s="70" t="s">
        <v>132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99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137</v>
      </c>
      <c r="B34" s="13"/>
      <c r="C34" s="14"/>
      <c r="D34" s="73">
        <v>1</v>
      </c>
      <c r="E34" s="74">
        <v>75026</v>
      </c>
      <c r="F34" s="74">
        <v>33596.5</v>
      </c>
      <c r="G34" s="75">
        <f>F34/E34</f>
        <v>0.44779809665982462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22</v>
      </c>
      <c r="E39" s="82">
        <f>SUM(E9:E38)</f>
        <v>2627071</v>
      </c>
      <c r="F39" s="82">
        <f>SUM(F9:F38)</f>
        <v>614666.5</v>
      </c>
      <c r="G39" s="83">
        <f>F39/E39</f>
        <v>0.23397407226527187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143</v>
      </c>
      <c r="F42" s="25" t="s">
        <v>143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144</v>
      </c>
      <c r="F43" s="88" t="s">
        <v>8</v>
      </c>
      <c r="G43" s="88" t="s">
        <v>145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572572.35</v>
      </c>
      <c r="F44" s="74">
        <v>61000.58</v>
      </c>
      <c r="G44" s="75">
        <f>1-(+F44/E44)</f>
        <v>0.89346223232749533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117</v>
      </c>
      <c r="E46" s="74">
        <v>4304058.5</v>
      </c>
      <c r="F46" s="74">
        <v>371920.92</v>
      </c>
      <c r="G46" s="75">
        <f t="shared" ref="G46:G52" si="0">1-(+F46/E46)</f>
        <v>0.91358832134832735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1579790.75</v>
      </c>
      <c r="F47" s="74">
        <v>86287.02</v>
      </c>
      <c r="G47" s="75">
        <f t="shared" si="0"/>
        <v>0.94538072842874921</v>
      </c>
      <c r="H47" s="66"/>
    </row>
    <row r="48" spans="1:8" ht="15.75" x14ac:dyDescent="0.25">
      <c r="A48" s="27" t="s">
        <v>37</v>
      </c>
      <c r="B48" s="28"/>
      <c r="C48" s="14"/>
      <c r="D48" s="73">
        <v>109</v>
      </c>
      <c r="E48" s="74">
        <v>4978163</v>
      </c>
      <c r="F48" s="74">
        <v>468868.57</v>
      </c>
      <c r="G48" s="75">
        <f t="shared" si="0"/>
        <v>0.90581494217847025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9</v>
      </c>
      <c r="E50" s="74">
        <v>1822780</v>
      </c>
      <c r="F50" s="74">
        <v>149550</v>
      </c>
      <c r="G50" s="75">
        <f t="shared" si="0"/>
        <v>0.91795499182567286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888170</v>
      </c>
      <c r="F51" s="74">
        <v>26900</v>
      </c>
      <c r="G51" s="75">
        <f t="shared" si="0"/>
        <v>0.96971300539311167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824350</v>
      </c>
      <c r="F52" s="74">
        <v>57725</v>
      </c>
      <c r="G52" s="75">
        <f t="shared" si="0"/>
        <v>0.92997513192212045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553</v>
      </c>
      <c r="E54" s="74">
        <v>36460039.619999997</v>
      </c>
      <c r="F54" s="74">
        <v>4250520.21</v>
      </c>
      <c r="G54" s="75">
        <f>1-(+F54/E54)</f>
        <v>0.88341975888395918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1012259.25</v>
      </c>
      <c r="F55" s="74">
        <v>49323.83</v>
      </c>
      <c r="G55" s="75">
        <f>1-(+F55/E55)</f>
        <v>0.95127352009872967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842</v>
      </c>
      <c r="E61" s="82">
        <f>SUM(E44:E60)</f>
        <v>52442183.469999999</v>
      </c>
      <c r="F61" s="82">
        <f>SUM(F44:F60)</f>
        <v>5522096.1299999999</v>
      </c>
      <c r="G61" s="83">
        <f>1-(F61/E61)</f>
        <v>0.89470125451281102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6136762.6299999999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6"/>
      <c r="B71" s="117"/>
      <c r="C71" s="117"/>
      <c r="D71" s="117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A5" sqref="A5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85</v>
      </c>
      <c r="B3" s="36"/>
      <c r="C3" s="21"/>
      <c r="D3" s="21"/>
    </row>
    <row r="4" spans="1:4" ht="23.25" x14ac:dyDescent="0.35">
      <c r="A4" s="56" t="str">
        <f>ARG!$A$3</f>
        <v>MONTH ENDED:   DECEMBER 2020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5" t="s">
        <v>86</v>
      </c>
      <c r="B6" s="126">
        <f>+ARG!$D$39+CARUTHERSVILLE!$D$39+HOLLYWOOD!$D$40+HARKC!$D$40+CASINOKC!$D$39+AMERKC!$D$39+LAGRANGE!$D$39+AMERSC!$D$39+RIVERCITY!$D$39+LUMIERE!$D$39+ISLEBV!$D$39+STJO!$D$39+CAPE!$D$39</f>
        <v>461</v>
      </c>
      <c r="C6" s="58"/>
      <c r="D6" s="21"/>
    </row>
    <row r="7" spans="1:4" ht="21.75" thickTop="1" thickBot="1" x14ac:dyDescent="0.35">
      <c r="A7" s="127" t="s">
        <v>87</v>
      </c>
      <c r="B7" s="135">
        <f>+ARG!$E$39+CARUTHERSVILLE!$E$39+HOLLYWOOD!$E$40+HARKC!$E$40+CASINOKC!$E$39+AMERKC!$E$39+LAGRANGE!$E$39+AMERSC!$E$39+RIVERCITY!$E$39+LUMIERE!$E$39+ISLEBV!$E$39+STJO!$E$39+CAPE!$E$39</f>
        <v>82145441</v>
      </c>
      <c r="C7" s="58"/>
      <c r="D7" s="21"/>
    </row>
    <row r="8" spans="1:4" ht="21" thickTop="1" x14ac:dyDescent="0.3">
      <c r="A8" s="127" t="s">
        <v>88</v>
      </c>
      <c r="B8" s="135">
        <f>+ARG!$F$39+CARUTHERSVILLE!$F$39+HOLLYWOOD!$F$40+HARKC!$F$40+CASINOKC!$F$39+AMERKC!$F$39+LAGRANGE!$F$39+AMERSC!$F$39+RIVERCITY!$F$39+LUMIERE!$F$39+ISLEBV!$F$39+STJO!$F$39+CAPE!$F$39</f>
        <v>18150912.629999999</v>
      </c>
      <c r="C8" s="58"/>
      <c r="D8" s="21"/>
    </row>
    <row r="9" spans="1:4" ht="20.25" x14ac:dyDescent="0.3">
      <c r="A9" s="127" t="s">
        <v>89</v>
      </c>
      <c r="B9" s="115">
        <f>B8/B7</f>
        <v>0.22096068155504819</v>
      </c>
      <c r="C9" s="58"/>
      <c r="D9" s="21"/>
    </row>
    <row r="10" spans="1:4" ht="21" thickBot="1" x14ac:dyDescent="0.35">
      <c r="A10" s="129"/>
      <c r="B10" s="130"/>
      <c r="C10" s="58"/>
      <c r="D10" s="21"/>
    </row>
    <row r="11" spans="1:4" ht="21.75" thickTop="1" thickBot="1" x14ac:dyDescent="0.35">
      <c r="A11" s="127" t="s">
        <v>153</v>
      </c>
      <c r="B11" s="126">
        <f>+LUMIERE!$D$51</f>
        <v>14</v>
      </c>
      <c r="C11" s="58"/>
      <c r="D11" s="21"/>
    </row>
    <row r="12" spans="1:4" ht="21.75" thickTop="1" thickBot="1" x14ac:dyDescent="0.35">
      <c r="A12" s="127" t="s">
        <v>154</v>
      </c>
      <c r="B12" s="135">
        <f>+LUMIERE!$E$51</f>
        <v>2678467</v>
      </c>
      <c r="C12" s="58"/>
      <c r="D12" s="21"/>
    </row>
    <row r="13" spans="1:4" ht="21" thickTop="1" x14ac:dyDescent="0.3">
      <c r="A13" s="127" t="s">
        <v>155</v>
      </c>
      <c r="B13" s="135">
        <f>+LUMIERE!$F$51</f>
        <v>84775</v>
      </c>
      <c r="C13" s="58"/>
      <c r="D13" s="21"/>
    </row>
    <row r="14" spans="1:4" ht="20.25" x14ac:dyDescent="0.3">
      <c r="A14" s="127" t="s">
        <v>93</v>
      </c>
      <c r="B14" s="115">
        <f>1-(B13/B12)</f>
        <v>0.96834943271655016</v>
      </c>
      <c r="C14" s="58"/>
      <c r="D14" s="21"/>
    </row>
    <row r="15" spans="1:4" ht="21" thickBot="1" x14ac:dyDescent="0.35">
      <c r="A15" s="129"/>
      <c r="B15" s="130"/>
      <c r="C15" s="58"/>
      <c r="D15" s="21"/>
    </row>
    <row r="16" spans="1:4" ht="21.75" thickTop="1" thickBot="1" x14ac:dyDescent="0.35">
      <c r="A16" s="127" t="s">
        <v>90</v>
      </c>
      <c r="B16" s="126">
        <f>+ARG!$D$60+CARUTHERSVILLE!$D$60+HOLLYWOOD!$D$62+HARKC!$D$62+CASINOKC!$D$62+AMERKC!$D$62+LAGRANGE!$D$60+AMERSC!$D$61+RIVERCITY!$D$61+LUMIERE!$D$73+ISLEBV!$D$61+STJO!$D$60+CAPE!$D$61</f>
        <v>15241</v>
      </c>
      <c r="C16" s="58"/>
      <c r="D16" s="21"/>
    </row>
    <row r="17" spans="1:4" ht="21.75" thickTop="1" thickBot="1" x14ac:dyDescent="0.35">
      <c r="A17" s="127" t="s">
        <v>91</v>
      </c>
      <c r="B17" s="135">
        <f>+ARG!$E$60+CARUTHERSVILLE!$E$60+HOLLYWOOD!$E$62+HARKC!$E$62+CASINOKC!$E$62+AMERKC!$E$62+LAGRANGE!$E$60+AMERSC!$E$61+RIVERCITY!$E$61+LUMIERE!$E$73+ISLEBV!$E$61+STJO!$E$60+CAPE!$E$61</f>
        <v>1177237316.6400001</v>
      </c>
      <c r="C17" s="58"/>
      <c r="D17" s="21"/>
    </row>
    <row r="18" spans="1:4" ht="21" thickTop="1" x14ac:dyDescent="0.3">
      <c r="A18" s="127" t="s">
        <v>92</v>
      </c>
      <c r="B18" s="135">
        <f>+ARG!$F$60+CARUTHERSVILLE!$F$60+HOLLYWOOD!$F$62+HARKC!$F$62+CASINOKC!$F$62+AMERKC!$F$62+LAGRANGE!$F$60+AMERSC!$F$61+RIVERCITY!$F$61+LUMIERE!$F$73+ISLEBV!$F$61+STJO!$F$60+CAPE!$F$61</f>
        <v>115882136.48</v>
      </c>
      <c r="C18" s="21"/>
      <c r="D18" s="21"/>
    </row>
    <row r="19" spans="1:4" ht="20.25" x14ac:dyDescent="0.3">
      <c r="A19" s="127" t="s">
        <v>93</v>
      </c>
      <c r="B19" s="115">
        <f>1-(B18/B17)</f>
        <v>0.90156433639842148</v>
      </c>
      <c r="C19" s="21"/>
      <c r="D19" s="21"/>
    </row>
    <row r="20" spans="1:4" ht="20.25" x14ac:dyDescent="0.3">
      <c r="A20" s="129"/>
      <c r="B20" s="131"/>
      <c r="C20" s="21"/>
      <c r="D20" s="21"/>
    </row>
    <row r="21" spans="1:4" ht="20.25" x14ac:dyDescent="0.3">
      <c r="A21" s="127" t="s">
        <v>94</v>
      </c>
      <c r="B21" s="128">
        <f>B18+B8+B13</f>
        <v>134117824.11</v>
      </c>
      <c r="C21" s="21"/>
      <c r="D21" s="21"/>
    </row>
    <row r="22" spans="1:4" ht="21" thickBot="1" x14ac:dyDescent="0.35">
      <c r="A22" s="129"/>
      <c r="B22" s="132"/>
    </row>
    <row r="23" spans="1:4" ht="18.75" thickTop="1" x14ac:dyDescent="0.25">
      <c r="A23" s="133"/>
      <c r="B23" s="134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DECEMBER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146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157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110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118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121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128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394399</v>
      </c>
      <c r="F18" s="74">
        <v>159390</v>
      </c>
      <c r="G18" s="75">
        <f>F18/E18</f>
        <v>0.40413388472080303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129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31012</v>
      </c>
      <c r="F29" s="74">
        <v>10024</v>
      </c>
      <c r="G29" s="75">
        <f>F29/E29</f>
        <v>0.32322971752869856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268102</v>
      </c>
      <c r="F30" s="74">
        <v>125371</v>
      </c>
      <c r="G30" s="75">
        <f>F30/E30</f>
        <v>0.46762426240759114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123</v>
      </c>
      <c r="B32" s="13"/>
      <c r="C32" s="14"/>
      <c r="D32" s="73">
        <v>4</v>
      </c>
      <c r="E32" s="74">
        <v>616807</v>
      </c>
      <c r="F32" s="74">
        <v>104273</v>
      </c>
      <c r="G32" s="75">
        <f>F32/E32</f>
        <v>0.16905288039856875</v>
      </c>
      <c r="H32" s="15"/>
    </row>
    <row r="33" spans="1:8" ht="15.75" x14ac:dyDescent="0.25">
      <c r="A33" s="70" t="s">
        <v>101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13556</v>
      </c>
      <c r="F34" s="74">
        <v>4755</v>
      </c>
      <c r="G34" s="75">
        <f>F34/E34</f>
        <v>0.35076718796105044</v>
      </c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9</v>
      </c>
      <c r="E39" s="82">
        <f>SUM(E9:E38)</f>
        <v>1323876</v>
      </c>
      <c r="F39" s="82">
        <f>SUM(F9:F38)</f>
        <v>403813</v>
      </c>
      <c r="G39" s="83">
        <f>F39/E39</f>
        <v>0.30502328012593327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143</v>
      </c>
      <c r="F42" s="25" t="s">
        <v>143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144</v>
      </c>
      <c r="F43" s="88" t="s">
        <v>8</v>
      </c>
      <c r="G43" s="88" t="s">
        <v>145</v>
      </c>
      <c r="H43" s="2"/>
    </row>
    <row r="44" spans="1:8" ht="15.75" x14ac:dyDescent="0.25">
      <c r="A44" s="27" t="s">
        <v>33</v>
      </c>
      <c r="B44" s="28"/>
      <c r="C44" s="14"/>
      <c r="D44" s="73">
        <v>12</v>
      </c>
      <c r="E44" s="74">
        <v>315851.59999999998</v>
      </c>
      <c r="F44" s="74">
        <v>17026.82</v>
      </c>
      <c r="G44" s="75">
        <f>1-(+F44/E44)</f>
        <v>0.94609234209989757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47</v>
      </c>
      <c r="E46" s="74">
        <v>1090983.25</v>
      </c>
      <c r="F46" s="74">
        <v>116323.07</v>
      </c>
      <c r="G46" s="75">
        <f>1-(+F46/E46)</f>
        <v>0.89337776725719664</v>
      </c>
      <c r="H46" s="15"/>
    </row>
    <row r="47" spans="1:8" ht="15.75" x14ac:dyDescent="0.25">
      <c r="A47" s="27" t="s">
        <v>36</v>
      </c>
      <c r="B47" s="28"/>
      <c r="C47" s="14"/>
      <c r="D47" s="73">
        <v>10</v>
      </c>
      <c r="E47" s="74">
        <v>672675.75</v>
      </c>
      <c r="F47" s="74">
        <v>38318</v>
      </c>
      <c r="G47" s="75">
        <f>1-(+F47/E47)</f>
        <v>0.94303644809553488</v>
      </c>
      <c r="H47" s="15"/>
    </row>
    <row r="48" spans="1:8" ht="15.75" x14ac:dyDescent="0.25">
      <c r="A48" s="27" t="s">
        <v>37</v>
      </c>
      <c r="B48" s="28"/>
      <c r="C48" s="14"/>
      <c r="D48" s="73">
        <v>47</v>
      </c>
      <c r="E48" s="74">
        <v>2689683</v>
      </c>
      <c r="F48" s="74">
        <v>248692.22</v>
      </c>
      <c r="G48" s="75">
        <f>1-(+F48/E48)</f>
        <v>0.90753846456998832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525675</v>
      </c>
      <c r="F50" s="74">
        <v>20460</v>
      </c>
      <c r="G50" s="75">
        <f>1-(+F50/E50)</f>
        <v>0.96107861321158505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394</v>
      </c>
      <c r="E53" s="74">
        <v>22965163.960000001</v>
      </c>
      <c r="F53" s="74">
        <v>2507304.38</v>
      </c>
      <c r="G53" s="75">
        <f>1-(+F53/E53)</f>
        <v>0.89082140304475321</v>
      </c>
      <c r="H53" s="15"/>
    </row>
    <row r="54" spans="1:8" ht="15.75" x14ac:dyDescent="0.25">
      <c r="A54" s="29" t="s">
        <v>62</v>
      </c>
      <c r="B54" s="30"/>
      <c r="C54" s="14"/>
      <c r="D54" s="73">
        <v>8</v>
      </c>
      <c r="E54" s="74">
        <v>25852.47</v>
      </c>
      <c r="F54" s="74">
        <v>9264.16</v>
      </c>
      <c r="G54" s="75">
        <f>1-(+F54/E54)</f>
        <v>0.64165280918999223</v>
      </c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>
        <v>-0.12</v>
      </c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521</v>
      </c>
      <c r="E60" s="82">
        <f>SUM(E44:E59)</f>
        <v>28285885.030000001</v>
      </c>
      <c r="F60" s="82">
        <f>SUM(F44:F59)</f>
        <v>2957388.53</v>
      </c>
      <c r="G60" s="83">
        <f>1-(F60/E60)</f>
        <v>0.89544649117878428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3361201.53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DECEMBER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104</v>
      </c>
      <c r="B9" s="13"/>
      <c r="C9" s="14"/>
      <c r="D9" s="73">
        <v>5</v>
      </c>
      <c r="E9" s="74">
        <v>903826</v>
      </c>
      <c r="F9" s="74">
        <v>74878.5</v>
      </c>
      <c r="G9" s="75">
        <f>F9/E9</f>
        <v>8.2846145165109214E-2</v>
      </c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107</v>
      </c>
      <c r="B11" s="13"/>
      <c r="C11" s="14"/>
      <c r="D11" s="73">
        <v>1</v>
      </c>
      <c r="E11" s="74">
        <v>852170</v>
      </c>
      <c r="F11" s="74">
        <v>290130.5</v>
      </c>
      <c r="G11" s="75">
        <f>F11/E11</f>
        <v>0.34046082354459789</v>
      </c>
      <c r="H11" s="15"/>
    </row>
    <row r="12" spans="1:8" ht="15.75" x14ac:dyDescent="0.25">
      <c r="A12" s="93" t="s">
        <v>67</v>
      </c>
      <c r="B12" s="13"/>
      <c r="C12" s="14"/>
      <c r="D12" s="73">
        <v>2</v>
      </c>
      <c r="E12" s="74">
        <v>14690</v>
      </c>
      <c r="F12" s="74">
        <v>-1693</v>
      </c>
      <c r="G12" s="75">
        <f>F12/E12</f>
        <v>-0.11524846834581348</v>
      </c>
      <c r="H12" s="15"/>
    </row>
    <row r="13" spans="1:8" ht="15.75" x14ac:dyDescent="0.25">
      <c r="A13" s="93" t="s">
        <v>111</v>
      </c>
      <c r="B13" s="13"/>
      <c r="C13" s="14"/>
      <c r="D13" s="73">
        <v>3</v>
      </c>
      <c r="E13" s="74">
        <v>475260</v>
      </c>
      <c r="F13" s="74">
        <v>165983.41</v>
      </c>
      <c r="G13" s="75">
        <f>F13/E13</f>
        <v>0.34924759079240836</v>
      </c>
      <c r="H13" s="15"/>
    </row>
    <row r="14" spans="1:8" ht="15.75" x14ac:dyDescent="0.25">
      <c r="A14" s="93" t="s">
        <v>25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53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74">
        <v>1007478</v>
      </c>
      <c r="F17" s="74">
        <v>299724</v>
      </c>
      <c r="G17" s="75">
        <f t="shared" ref="G17:G25" si="0">F17/E17</f>
        <v>0.2974993002328587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74">
        <v>876507</v>
      </c>
      <c r="F18" s="74">
        <v>152578</v>
      </c>
      <c r="G18" s="75">
        <f t="shared" si="0"/>
        <v>0.17407505017073452</v>
      </c>
      <c r="H18" s="15"/>
    </row>
    <row r="19" spans="1:8" ht="15.75" x14ac:dyDescent="0.25">
      <c r="A19" s="93" t="s">
        <v>54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73">
        <v>1</v>
      </c>
      <c r="E20" s="74">
        <v>16252</v>
      </c>
      <c r="F20" s="74">
        <v>8436</v>
      </c>
      <c r="G20" s="75">
        <f t="shared" si="0"/>
        <v>0.5190745754368693</v>
      </c>
      <c r="H20" s="15"/>
    </row>
    <row r="21" spans="1:8" ht="15.75" x14ac:dyDescent="0.25">
      <c r="A21" s="93" t="s">
        <v>120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6</v>
      </c>
      <c r="E22" s="74">
        <v>3112465</v>
      </c>
      <c r="F22" s="74">
        <v>692489.5</v>
      </c>
      <c r="G22" s="75">
        <f t="shared" si="0"/>
        <v>0.22248908823071104</v>
      </c>
      <c r="H22" s="15"/>
    </row>
    <row r="23" spans="1:8" ht="15.75" x14ac:dyDescent="0.25">
      <c r="A23" s="93" t="s">
        <v>56</v>
      </c>
      <c r="B23" s="13"/>
      <c r="C23" s="14"/>
      <c r="D23" s="73">
        <v>4</v>
      </c>
      <c r="E23" s="74">
        <v>624161</v>
      </c>
      <c r="F23" s="74">
        <v>97682</v>
      </c>
      <c r="G23" s="75">
        <f t="shared" si="0"/>
        <v>0.15650128732810925</v>
      </c>
      <c r="H23" s="15"/>
    </row>
    <row r="24" spans="1:8" ht="15.75" x14ac:dyDescent="0.25">
      <c r="A24" s="94" t="s">
        <v>20</v>
      </c>
      <c r="B24" s="13"/>
      <c r="C24" s="14"/>
      <c r="D24" s="73">
        <v>6</v>
      </c>
      <c r="E24" s="74">
        <v>738015</v>
      </c>
      <c r="F24" s="74">
        <v>212686</v>
      </c>
      <c r="G24" s="75">
        <f t="shared" si="0"/>
        <v>0.28818655447382507</v>
      </c>
      <c r="H24" s="15"/>
    </row>
    <row r="25" spans="1:8" ht="15.75" x14ac:dyDescent="0.25">
      <c r="A25" s="94" t="s">
        <v>21</v>
      </c>
      <c r="B25" s="13"/>
      <c r="C25" s="14"/>
      <c r="D25" s="73">
        <v>20</v>
      </c>
      <c r="E25" s="74">
        <v>140432</v>
      </c>
      <c r="F25" s="74">
        <v>140432</v>
      </c>
      <c r="G25" s="75">
        <f t="shared" si="0"/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74">
        <v>44751</v>
      </c>
      <c r="F27" s="74">
        <v>4251</v>
      </c>
      <c r="G27" s="75">
        <f>F27/E27</f>
        <v>9.4992290675068716E-2</v>
      </c>
      <c r="H27" s="15"/>
    </row>
    <row r="28" spans="1:8" ht="15.75" x14ac:dyDescent="0.25">
      <c r="A28" s="93" t="s">
        <v>130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74">
        <v>199046</v>
      </c>
      <c r="F29" s="74">
        <v>60023</v>
      </c>
      <c r="G29" s="75">
        <f>F29/E29</f>
        <v>0.30155340976457701</v>
      </c>
      <c r="H29" s="15"/>
    </row>
    <row r="30" spans="1:8" ht="15.75" x14ac:dyDescent="0.25">
      <c r="A30" s="70" t="s">
        <v>124</v>
      </c>
      <c r="B30" s="13"/>
      <c r="C30" s="14"/>
      <c r="D30" s="73">
        <v>2</v>
      </c>
      <c r="E30" s="74">
        <v>10022</v>
      </c>
      <c r="F30" s="74">
        <v>7628</v>
      </c>
      <c r="G30" s="75">
        <f>F30/E30</f>
        <v>0.7611255238475354</v>
      </c>
      <c r="H30" s="15"/>
    </row>
    <row r="31" spans="1:8" ht="15.75" x14ac:dyDescent="0.25">
      <c r="A31" s="70" t="s">
        <v>131</v>
      </c>
      <c r="B31" s="13"/>
      <c r="C31" s="14"/>
      <c r="D31" s="73"/>
      <c r="E31" s="76"/>
      <c r="F31" s="74"/>
      <c r="G31" s="75"/>
      <c r="H31" s="15"/>
    </row>
    <row r="32" spans="1:8" ht="15.75" x14ac:dyDescent="0.25">
      <c r="A32" s="70" t="s">
        <v>133</v>
      </c>
      <c r="B32" s="13"/>
      <c r="C32" s="14"/>
      <c r="D32" s="73"/>
      <c r="E32" s="76"/>
      <c r="F32" s="74"/>
      <c r="G32" s="75"/>
      <c r="H32" s="15"/>
    </row>
    <row r="33" spans="1:8" ht="15.75" x14ac:dyDescent="0.25">
      <c r="A33" s="70" t="s">
        <v>58</v>
      </c>
      <c r="B33" s="13"/>
      <c r="C33" s="14"/>
      <c r="D33" s="73">
        <v>24</v>
      </c>
      <c r="E33" s="76">
        <v>1147878</v>
      </c>
      <c r="F33" s="76">
        <v>316030.5</v>
      </c>
      <c r="G33" s="75">
        <f>F33/E33</f>
        <v>0.27531715042887833</v>
      </c>
      <c r="H33" s="15"/>
    </row>
    <row r="34" spans="1:8" ht="15.75" x14ac:dyDescent="0.25">
      <c r="A34" s="93" t="s">
        <v>59</v>
      </c>
      <c r="B34" s="13"/>
      <c r="C34" s="14"/>
      <c r="D34" s="73"/>
      <c r="E34" s="74"/>
      <c r="F34" s="74"/>
      <c r="G34" s="75"/>
      <c r="H34" s="15"/>
    </row>
    <row r="35" spans="1:8" ht="15.75" x14ac:dyDescent="0.25">
      <c r="A35" s="93" t="s">
        <v>101</v>
      </c>
      <c r="B35" s="13"/>
      <c r="C35" s="14"/>
      <c r="D35" s="73">
        <v>2</v>
      </c>
      <c r="E35" s="74">
        <v>197708</v>
      </c>
      <c r="F35" s="74">
        <v>57159.5</v>
      </c>
      <c r="G35" s="75">
        <f>F35/E35</f>
        <v>0.2891107087219536</v>
      </c>
      <c r="H35" s="15"/>
    </row>
    <row r="36" spans="1:8" x14ac:dyDescent="0.2">
      <c r="A36" s="16" t="s">
        <v>28</v>
      </c>
      <c r="B36" s="13"/>
      <c r="C36" s="14"/>
      <c r="D36" s="77"/>
      <c r="E36" s="78">
        <v>174825</v>
      </c>
      <c r="F36" s="74">
        <v>33711</v>
      </c>
      <c r="G36" s="79"/>
      <c r="H36" s="15"/>
    </row>
    <row r="37" spans="1:8" x14ac:dyDescent="0.2">
      <c r="A37" s="16" t="s">
        <v>29</v>
      </c>
      <c r="B37" s="13"/>
      <c r="C37" s="14"/>
      <c r="D37" s="77"/>
      <c r="E37" s="78"/>
      <c r="F37" s="74"/>
      <c r="G37" s="79"/>
      <c r="H37" s="15"/>
    </row>
    <row r="38" spans="1:8" x14ac:dyDescent="0.2">
      <c r="A38" s="16" t="s">
        <v>30</v>
      </c>
      <c r="B38" s="13"/>
      <c r="C38" s="14"/>
      <c r="D38" s="77"/>
      <c r="E38" s="78"/>
      <c r="F38" s="76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82</v>
      </c>
      <c r="E40" s="82">
        <f>SUM(E9:E39)</f>
        <v>10535486</v>
      </c>
      <c r="F40" s="82">
        <f>SUM(F9:F39)</f>
        <v>2612129.91</v>
      </c>
      <c r="G40" s="83">
        <f>F40/E40</f>
        <v>0.24793634674280809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143</v>
      </c>
      <c r="F43" s="25" t="s">
        <v>143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144</v>
      </c>
      <c r="F44" s="88" t="s">
        <v>8</v>
      </c>
      <c r="G44" s="88" t="s">
        <v>145</v>
      </c>
      <c r="H44" s="15"/>
    </row>
    <row r="45" spans="1:8" ht="15.75" x14ac:dyDescent="0.25">
      <c r="A45" s="27" t="s">
        <v>33</v>
      </c>
      <c r="B45" s="28"/>
      <c r="C45" s="14"/>
      <c r="D45" s="73">
        <v>127</v>
      </c>
      <c r="E45" s="74">
        <v>19975014.870000001</v>
      </c>
      <c r="F45" s="74">
        <v>1099009.94</v>
      </c>
      <c r="G45" s="75">
        <f t="shared" ref="G45:G51" si="1">1-(+F45/E45)</f>
        <v>0.94498076986913404</v>
      </c>
      <c r="H45" s="15"/>
    </row>
    <row r="46" spans="1:8" ht="15.75" x14ac:dyDescent="0.25">
      <c r="A46" s="27" t="s">
        <v>34</v>
      </c>
      <c r="B46" s="28"/>
      <c r="C46" s="14"/>
      <c r="D46" s="73">
        <v>3</v>
      </c>
      <c r="E46" s="74">
        <v>2054282.98</v>
      </c>
      <c r="F46" s="74">
        <v>290240.98</v>
      </c>
      <c r="G46" s="75">
        <f t="shared" si="1"/>
        <v>0.85871421667525083</v>
      </c>
      <c r="H46" s="15"/>
    </row>
    <row r="47" spans="1:8" ht="15.75" x14ac:dyDescent="0.25">
      <c r="A47" s="27" t="s">
        <v>35</v>
      </c>
      <c r="B47" s="28"/>
      <c r="C47" s="14"/>
      <c r="D47" s="73">
        <v>161</v>
      </c>
      <c r="E47" s="74">
        <v>18753005.5</v>
      </c>
      <c r="F47" s="74">
        <v>979161.58</v>
      </c>
      <c r="G47" s="75">
        <f t="shared" si="1"/>
        <v>0.94778641855568169</v>
      </c>
      <c r="H47" s="15"/>
    </row>
    <row r="48" spans="1:8" ht="15.75" x14ac:dyDescent="0.25">
      <c r="A48" s="27" t="s">
        <v>36</v>
      </c>
      <c r="B48" s="28"/>
      <c r="C48" s="14"/>
      <c r="D48" s="73">
        <v>15</v>
      </c>
      <c r="E48" s="74">
        <v>425587</v>
      </c>
      <c r="F48" s="74">
        <v>42453.68</v>
      </c>
      <c r="G48" s="75">
        <f t="shared" si="1"/>
        <v>0.90024676505626344</v>
      </c>
      <c r="H48" s="15"/>
    </row>
    <row r="49" spans="1:8" ht="15.75" x14ac:dyDescent="0.25">
      <c r="A49" s="27" t="s">
        <v>37</v>
      </c>
      <c r="B49" s="28"/>
      <c r="C49" s="14"/>
      <c r="D49" s="73">
        <v>103</v>
      </c>
      <c r="E49" s="74">
        <v>8207627.4500000002</v>
      </c>
      <c r="F49" s="74">
        <v>632602.18999999994</v>
      </c>
      <c r="G49" s="75">
        <f t="shared" si="1"/>
        <v>0.92292508476368529</v>
      </c>
      <c r="H49" s="15"/>
    </row>
    <row r="50" spans="1:8" ht="15.75" x14ac:dyDescent="0.25">
      <c r="A50" s="27" t="s">
        <v>38</v>
      </c>
      <c r="B50" s="28"/>
      <c r="C50" s="14"/>
      <c r="D50" s="73">
        <v>2</v>
      </c>
      <c r="E50" s="74">
        <v>439032</v>
      </c>
      <c r="F50" s="74">
        <v>24492</v>
      </c>
      <c r="G50" s="75">
        <f t="shared" si="1"/>
        <v>0.94421363363035038</v>
      </c>
      <c r="H50" s="15"/>
    </row>
    <row r="51" spans="1:8" ht="15.75" x14ac:dyDescent="0.25">
      <c r="A51" s="27" t="s">
        <v>39</v>
      </c>
      <c r="B51" s="28"/>
      <c r="C51" s="14"/>
      <c r="D51" s="73">
        <v>19</v>
      </c>
      <c r="E51" s="74">
        <v>1326830</v>
      </c>
      <c r="F51" s="74">
        <v>135758</v>
      </c>
      <c r="G51" s="75">
        <f t="shared" si="1"/>
        <v>0.89768244613100401</v>
      </c>
      <c r="H51" s="15"/>
    </row>
    <row r="52" spans="1:8" ht="15.75" x14ac:dyDescent="0.25">
      <c r="A52" s="27" t="s">
        <v>40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41</v>
      </c>
      <c r="B53" s="28"/>
      <c r="C53" s="14"/>
      <c r="D53" s="73">
        <v>4</v>
      </c>
      <c r="E53" s="74">
        <v>335600</v>
      </c>
      <c r="F53" s="74">
        <v>35800</v>
      </c>
      <c r="G53" s="75">
        <f>1-(+F53/E53)</f>
        <v>0.89332538736591183</v>
      </c>
      <c r="H53" s="15"/>
    </row>
    <row r="54" spans="1:8" ht="15.75" x14ac:dyDescent="0.25">
      <c r="A54" s="29" t="s">
        <v>60</v>
      </c>
      <c r="B54" s="30"/>
      <c r="C54" s="14"/>
      <c r="D54" s="73">
        <v>2</v>
      </c>
      <c r="E54" s="74">
        <v>124000</v>
      </c>
      <c r="F54" s="74">
        <v>41100</v>
      </c>
      <c r="G54" s="75">
        <f>1-(+F54/E54)</f>
        <v>0.66854838709677411</v>
      </c>
      <c r="H54" s="15"/>
    </row>
    <row r="55" spans="1:8" ht="15.75" x14ac:dyDescent="0.25">
      <c r="A55" s="27" t="s">
        <v>61</v>
      </c>
      <c r="B55" s="30"/>
      <c r="C55" s="14"/>
      <c r="D55" s="73">
        <v>917</v>
      </c>
      <c r="E55" s="74">
        <v>75793030.510000005</v>
      </c>
      <c r="F55" s="74">
        <v>8820532.7400000002</v>
      </c>
      <c r="G55" s="75">
        <f>1-(+F55/E55)</f>
        <v>0.88362343238358532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78"/>
      <c r="F60" s="76"/>
      <c r="G60" s="79"/>
      <c r="H60" s="15"/>
    </row>
    <row r="61" spans="1:8" ht="15.75" x14ac:dyDescent="0.25">
      <c r="A61" s="32"/>
      <c r="B61" s="18"/>
      <c r="C61" s="21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33"/>
      <c r="D62" s="81">
        <f>SUM(D45:D58)</f>
        <v>1353</v>
      </c>
      <c r="E62" s="82">
        <f>SUM(E45:E61)</f>
        <v>127434010.31</v>
      </c>
      <c r="F62" s="82">
        <f>SUM(F45:F61)</f>
        <v>12101151.109999999</v>
      </c>
      <c r="G62" s="83">
        <f>1-(+F62/E62)</f>
        <v>0.90503986274494264</v>
      </c>
      <c r="H62" s="2"/>
    </row>
    <row r="63" spans="1:8" ht="18" x14ac:dyDescent="0.25">
      <c r="A63" s="33"/>
      <c r="B63" s="33"/>
      <c r="C63" s="36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36"/>
      <c r="E64" s="36"/>
      <c r="F64" s="37">
        <f>F62+F40</f>
        <v>14713281.02</v>
      </c>
      <c r="G64" s="36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DECEMBER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104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9</v>
      </c>
      <c r="E10" s="99">
        <v>1916346</v>
      </c>
      <c r="F10" s="74">
        <v>252574.5</v>
      </c>
      <c r="G10" s="100">
        <f>F10/E10</f>
        <v>0.13180005072152942</v>
      </c>
      <c r="H10" s="15"/>
    </row>
    <row r="11" spans="1:8" ht="15.75" x14ac:dyDescent="0.25">
      <c r="A11" s="93" t="s">
        <v>107</v>
      </c>
      <c r="B11" s="13"/>
      <c r="C11" s="14"/>
      <c r="D11" s="73">
        <v>6</v>
      </c>
      <c r="E11" s="99">
        <v>408347</v>
      </c>
      <c r="F11" s="74">
        <v>167296</v>
      </c>
      <c r="G11" s="100">
        <f>F11/E11</f>
        <v>0.40969077769641998</v>
      </c>
      <c r="H11" s="15"/>
    </row>
    <row r="12" spans="1:8" ht="15.75" x14ac:dyDescent="0.25">
      <c r="A12" s="93" t="s">
        <v>67</v>
      </c>
      <c r="B12" s="13"/>
      <c r="C12" s="14"/>
      <c r="D12" s="73">
        <v>2</v>
      </c>
      <c r="E12" s="99">
        <v>171433</v>
      </c>
      <c r="F12" s="74">
        <v>32607.5</v>
      </c>
      <c r="G12" s="100">
        <f>F12/E12</f>
        <v>0.1902055030245052</v>
      </c>
      <c r="H12" s="15"/>
    </row>
    <row r="13" spans="1:8" ht="15.75" x14ac:dyDescent="0.25">
      <c r="A13" s="93" t="s">
        <v>111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73">
        <v>2</v>
      </c>
      <c r="E14" s="99">
        <v>419759</v>
      </c>
      <c r="F14" s="74">
        <v>161547.5</v>
      </c>
      <c r="G14" s="100">
        <f>F14/E14</f>
        <v>0.38485773979831284</v>
      </c>
      <c r="H14" s="15"/>
    </row>
    <row r="15" spans="1:8" ht="15.75" x14ac:dyDescent="0.25">
      <c r="A15" s="93" t="s">
        <v>53</v>
      </c>
      <c r="B15" s="13"/>
      <c r="C15" s="14"/>
      <c r="D15" s="73"/>
      <c r="E15" s="99"/>
      <c r="F15" s="74"/>
      <c r="G15" s="100"/>
      <c r="H15" s="15"/>
    </row>
    <row r="16" spans="1:8" ht="15.75" x14ac:dyDescent="0.25">
      <c r="A16" s="93" t="s">
        <v>10</v>
      </c>
      <c r="B16" s="13"/>
      <c r="C16" s="14"/>
      <c r="D16" s="73"/>
      <c r="E16" s="99"/>
      <c r="F16" s="74"/>
      <c r="G16" s="100"/>
      <c r="H16" s="15"/>
    </row>
    <row r="17" spans="1:8" ht="15.75" x14ac:dyDescent="0.25">
      <c r="A17" s="93" t="s">
        <v>14</v>
      </c>
      <c r="B17" s="13"/>
      <c r="C17" s="14"/>
      <c r="D17" s="73">
        <v>3</v>
      </c>
      <c r="E17" s="99">
        <v>1282912</v>
      </c>
      <c r="F17" s="74">
        <v>317722</v>
      </c>
      <c r="G17" s="75">
        <f t="shared" ref="G17:G23" si="0">F17/E17</f>
        <v>0.24765689306826968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99">
        <v>1354690</v>
      </c>
      <c r="F18" s="74">
        <v>449494.5</v>
      </c>
      <c r="G18" s="100">
        <f t="shared" si="0"/>
        <v>0.33180616967719551</v>
      </c>
      <c r="H18" s="15"/>
    </row>
    <row r="19" spans="1:8" ht="15.75" x14ac:dyDescent="0.25">
      <c r="A19" s="93" t="s">
        <v>54</v>
      </c>
      <c r="B19" s="13"/>
      <c r="C19" s="14"/>
      <c r="D19" s="73">
        <v>1</v>
      </c>
      <c r="E19" s="99">
        <v>314105</v>
      </c>
      <c r="F19" s="74">
        <v>119935.5</v>
      </c>
      <c r="G19" s="75">
        <f t="shared" si="0"/>
        <v>0.38183250823769121</v>
      </c>
      <c r="H19" s="15"/>
    </row>
    <row r="20" spans="1:8" ht="15.75" x14ac:dyDescent="0.25">
      <c r="A20" s="93" t="s">
        <v>17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120</v>
      </c>
      <c r="B21" s="13"/>
      <c r="C21" s="14"/>
      <c r="D21" s="73"/>
      <c r="E21" s="99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7</v>
      </c>
      <c r="E22" s="99">
        <v>3175053</v>
      </c>
      <c r="F22" s="74">
        <v>358971.5</v>
      </c>
      <c r="G22" s="75">
        <f t="shared" si="0"/>
        <v>0.11306000246295102</v>
      </c>
      <c r="H22" s="15"/>
    </row>
    <row r="23" spans="1:8" ht="15.75" x14ac:dyDescent="0.25">
      <c r="A23" s="93" t="s">
        <v>56</v>
      </c>
      <c r="B23" s="13"/>
      <c r="C23" s="14"/>
      <c r="D23" s="73">
        <v>3</v>
      </c>
      <c r="E23" s="99">
        <v>1259518</v>
      </c>
      <c r="F23" s="74">
        <v>-12864.5</v>
      </c>
      <c r="G23" s="75">
        <f t="shared" si="0"/>
        <v>-1.0213827829376E-2</v>
      </c>
      <c r="H23" s="15"/>
    </row>
    <row r="24" spans="1:8" ht="15.75" x14ac:dyDescent="0.25">
      <c r="A24" s="94" t="s">
        <v>20</v>
      </c>
      <c r="B24" s="13"/>
      <c r="C24" s="14"/>
      <c r="D24" s="73">
        <v>4</v>
      </c>
      <c r="E24" s="99">
        <v>655541</v>
      </c>
      <c r="F24" s="74">
        <v>148881.5</v>
      </c>
      <c r="G24" s="75">
        <f>F24/E24</f>
        <v>0.22711241554685366</v>
      </c>
      <c r="H24" s="15"/>
    </row>
    <row r="25" spans="1:8" ht="15.75" x14ac:dyDescent="0.25">
      <c r="A25" s="94" t="s">
        <v>21</v>
      </c>
      <c r="B25" s="13"/>
      <c r="C25" s="14"/>
      <c r="D25" s="73">
        <v>13</v>
      </c>
      <c r="E25" s="99">
        <v>206984</v>
      </c>
      <c r="F25" s="74">
        <v>206984</v>
      </c>
      <c r="G25" s="75">
        <f>F25/E25</f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99">
        <v>55991</v>
      </c>
      <c r="F27" s="74">
        <v>18121</v>
      </c>
      <c r="G27" s="75">
        <f>F27/E27</f>
        <v>0.32364129949456161</v>
      </c>
      <c r="H27" s="15"/>
    </row>
    <row r="28" spans="1:8" ht="15.75" x14ac:dyDescent="0.25">
      <c r="A28" s="93" t="s">
        <v>130</v>
      </c>
      <c r="B28" s="13"/>
      <c r="C28" s="14"/>
      <c r="D28" s="73">
        <v>1</v>
      </c>
      <c r="E28" s="99">
        <v>68321</v>
      </c>
      <c r="F28" s="74">
        <v>27606.5</v>
      </c>
      <c r="G28" s="100">
        <f>F28/E28</f>
        <v>0.40407049077150509</v>
      </c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99">
        <v>134340</v>
      </c>
      <c r="F29" s="74">
        <v>42882</v>
      </c>
      <c r="G29" s="75">
        <f>F29/E29</f>
        <v>0.3192050022331398</v>
      </c>
      <c r="H29" s="15"/>
    </row>
    <row r="30" spans="1:8" ht="15.75" x14ac:dyDescent="0.25">
      <c r="A30" s="70" t="s">
        <v>124</v>
      </c>
      <c r="B30" s="13"/>
      <c r="C30" s="14"/>
      <c r="D30" s="101"/>
      <c r="E30" s="99"/>
      <c r="F30" s="99"/>
      <c r="G30" s="102"/>
      <c r="H30" s="15"/>
    </row>
    <row r="31" spans="1:8" ht="15.75" x14ac:dyDescent="0.25">
      <c r="A31" s="70" t="s">
        <v>131</v>
      </c>
      <c r="B31" s="13"/>
      <c r="C31" s="14"/>
      <c r="D31" s="73">
        <v>1</v>
      </c>
      <c r="E31" s="103">
        <v>48956</v>
      </c>
      <c r="F31" s="74">
        <v>17093</v>
      </c>
      <c r="G31" s="100">
        <f>F31/E31</f>
        <v>0.34915025737396849</v>
      </c>
      <c r="H31" s="15"/>
    </row>
    <row r="32" spans="1:8" ht="15.75" x14ac:dyDescent="0.25">
      <c r="A32" s="70" t="s">
        <v>133</v>
      </c>
      <c r="B32" s="13"/>
      <c r="C32" s="14"/>
      <c r="D32" s="73"/>
      <c r="E32" s="103"/>
      <c r="F32" s="74"/>
      <c r="G32" s="100"/>
      <c r="H32" s="15"/>
    </row>
    <row r="33" spans="1:8" ht="15.75" x14ac:dyDescent="0.25">
      <c r="A33" s="70" t="s">
        <v>58</v>
      </c>
      <c r="B33" s="13"/>
      <c r="C33" s="14"/>
      <c r="D33" s="73">
        <v>7</v>
      </c>
      <c r="E33" s="103">
        <v>1059688</v>
      </c>
      <c r="F33" s="76">
        <v>214981</v>
      </c>
      <c r="G33" s="100">
        <f>F33/E33</f>
        <v>0.20287197741221943</v>
      </c>
      <c r="H33" s="15"/>
    </row>
    <row r="34" spans="1:8" ht="15.75" x14ac:dyDescent="0.25">
      <c r="A34" s="93" t="s">
        <v>59</v>
      </c>
      <c r="B34" s="13"/>
      <c r="C34" s="14"/>
      <c r="D34" s="73"/>
      <c r="E34" s="99"/>
      <c r="F34" s="74"/>
      <c r="G34" s="100"/>
      <c r="H34" s="15"/>
    </row>
    <row r="35" spans="1:8" ht="15.75" x14ac:dyDescent="0.25">
      <c r="A35" s="93" t="s">
        <v>101</v>
      </c>
      <c r="B35" s="13"/>
      <c r="C35" s="14"/>
      <c r="D35" s="73">
        <v>1</v>
      </c>
      <c r="E35" s="99">
        <v>171440</v>
      </c>
      <c r="F35" s="74">
        <v>65338.5</v>
      </c>
      <c r="G35" s="100">
        <f>F35/E35</f>
        <v>0.38111584227718154</v>
      </c>
      <c r="H35" s="15"/>
    </row>
    <row r="36" spans="1:8" x14ac:dyDescent="0.2">
      <c r="A36" s="16" t="s">
        <v>28</v>
      </c>
      <c r="B36" s="13"/>
      <c r="C36" s="14"/>
      <c r="D36" s="77"/>
      <c r="E36" s="103"/>
      <c r="F36" s="76"/>
      <c r="G36" s="79"/>
      <c r="H36" s="15"/>
    </row>
    <row r="37" spans="1:8" x14ac:dyDescent="0.2">
      <c r="A37" s="16" t="s">
        <v>29</v>
      </c>
      <c r="B37" s="13"/>
      <c r="C37" s="14"/>
      <c r="D37" s="77"/>
      <c r="E37" s="103"/>
      <c r="F37" s="76"/>
      <c r="G37" s="79"/>
      <c r="H37" s="15"/>
    </row>
    <row r="38" spans="1:8" x14ac:dyDescent="0.2">
      <c r="A38" s="16" t="s">
        <v>30</v>
      </c>
      <c r="B38" s="13"/>
      <c r="C38" s="14"/>
      <c r="D38" s="77"/>
      <c r="E38" s="99"/>
      <c r="F38" s="74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64</v>
      </c>
      <c r="E40" s="82">
        <f>SUM(E9:E39)</f>
        <v>12703424</v>
      </c>
      <c r="F40" s="82">
        <f>SUM(F9:F39)</f>
        <v>2589172</v>
      </c>
      <c r="G40" s="83">
        <f>F40/E40</f>
        <v>0.20381686071408781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143</v>
      </c>
      <c r="F43" s="25" t="s">
        <v>143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144</v>
      </c>
      <c r="F44" s="88" t="s">
        <v>8</v>
      </c>
      <c r="G44" s="88" t="s">
        <v>145</v>
      </c>
      <c r="H44" s="15"/>
    </row>
    <row r="45" spans="1:8" ht="15.75" x14ac:dyDescent="0.25">
      <c r="A45" s="27" t="s">
        <v>33</v>
      </c>
      <c r="B45" s="28"/>
      <c r="C45" s="14"/>
      <c r="D45" s="73">
        <v>72</v>
      </c>
      <c r="E45" s="74">
        <v>7842629</v>
      </c>
      <c r="F45" s="74">
        <v>471338.6</v>
      </c>
      <c r="G45" s="75">
        <f>1-(+F45/E45)</f>
        <v>0.9399004338978677</v>
      </c>
      <c r="H45" s="15"/>
    </row>
    <row r="46" spans="1:8" ht="15.75" x14ac:dyDescent="0.25">
      <c r="A46" s="27" t="s">
        <v>34</v>
      </c>
      <c r="B46" s="28"/>
      <c r="C46" s="14"/>
      <c r="D46" s="73">
        <v>8</v>
      </c>
      <c r="E46" s="74">
        <v>2397364.0499999998</v>
      </c>
      <c r="F46" s="74">
        <v>193826.32</v>
      </c>
      <c r="G46" s="75">
        <f t="shared" ref="G46:G55" si="1">1-(+F46/E46)</f>
        <v>0.91915023502584015</v>
      </c>
      <c r="H46" s="15"/>
    </row>
    <row r="47" spans="1:8" ht="15.75" x14ac:dyDescent="0.25">
      <c r="A47" s="27" t="s">
        <v>35</v>
      </c>
      <c r="B47" s="28"/>
      <c r="C47" s="14"/>
      <c r="D47" s="73">
        <v>183</v>
      </c>
      <c r="E47" s="74">
        <v>11800469</v>
      </c>
      <c r="F47" s="74">
        <v>672389.85</v>
      </c>
      <c r="G47" s="75">
        <f t="shared" si="1"/>
        <v>0.94302007403265076</v>
      </c>
      <c r="H47" s="15"/>
    </row>
    <row r="48" spans="1:8" ht="15.75" x14ac:dyDescent="0.25">
      <c r="A48" s="27" t="s">
        <v>36</v>
      </c>
      <c r="B48" s="28"/>
      <c r="C48" s="14"/>
      <c r="D48" s="73">
        <v>8</v>
      </c>
      <c r="E48" s="74">
        <v>1839728.5</v>
      </c>
      <c r="F48" s="74">
        <v>97854.24</v>
      </c>
      <c r="G48" s="75">
        <f t="shared" si="1"/>
        <v>0.94681049948402718</v>
      </c>
      <c r="H48" s="15"/>
    </row>
    <row r="49" spans="1:8" ht="15.75" x14ac:dyDescent="0.25">
      <c r="A49" s="27" t="s">
        <v>37</v>
      </c>
      <c r="B49" s="28"/>
      <c r="C49" s="14"/>
      <c r="D49" s="73">
        <v>124</v>
      </c>
      <c r="E49" s="74">
        <v>13923456.1</v>
      </c>
      <c r="F49" s="74">
        <v>1030837.69</v>
      </c>
      <c r="G49" s="75">
        <f t="shared" si="1"/>
        <v>0.92596395014309696</v>
      </c>
      <c r="H49" s="15"/>
    </row>
    <row r="50" spans="1:8" ht="15.75" x14ac:dyDescent="0.25">
      <c r="A50" s="27" t="s">
        <v>38</v>
      </c>
      <c r="B50" s="28"/>
      <c r="C50" s="14"/>
      <c r="D50" s="73">
        <v>8</v>
      </c>
      <c r="E50" s="74">
        <v>1169666</v>
      </c>
      <c r="F50" s="74">
        <v>137666</v>
      </c>
      <c r="G50" s="75">
        <f t="shared" si="1"/>
        <v>0.88230315320783881</v>
      </c>
      <c r="H50" s="15"/>
    </row>
    <row r="51" spans="1:8" ht="15.75" x14ac:dyDescent="0.25">
      <c r="A51" s="27" t="s">
        <v>39</v>
      </c>
      <c r="B51" s="28"/>
      <c r="C51" s="14"/>
      <c r="D51" s="73">
        <v>9</v>
      </c>
      <c r="E51" s="74">
        <v>1515095</v>
      </c>
      <c r="F51" s="74">
        <v>152405</v>
      </c>
      <c r="G51" s="75">
        <f t="shared" si="1"/>
        <v>0.8994089479537587</v>
      </c>
      <c r="H51" s="15"/>
    </row>
    <row r="52" spans="1:8" ht="15.75" x14ac:dyDescent="0.25">
      <c r="A52" s="27" t="s">
        <v>40</v>
      </c>
      <c r="B52" s="28"/>
      <c r="C52" s="14"/>
      <c r="D52" s="73">
        <v>2</v>
      </c>
      <c r="E52" s="74">
        <v>106160</v>
      </c>
      <c r="F52" s="74">
        <v>4470</v>
      </c>
      <c r="G52" s="75">
        <f t="shared" si="1"/>
        <v>0.95789374529012816</v>
      </c>
      <c r="H52" s="15"/>
    </row>
    <row r="53" spans="1:8" ht="15.75" x14ac:dyDescent="0.25">
      <c r="A53" s="27" t="s">
        <v>41</v>
      </c>
      <c r="B53" s="28"/>
      <c r="C53" s="14"/>
      <c r="D53" s="73">
        <v>2</v>
      </c>
      <c r="E53" s="74">
        <v>425225</v>
      </c>
      <c r="F53" s="74">
        <v>44475</v>
      </c>
      <c r="G53" s="75">
        <f t="shared" si="1"/>
        <v>0.89540831324592862</v>
      </c>
      <c r="H53" s="15"/>
    </row>
    <row r="54" spans="1:8" ht="15.75" x14ac:dyDescent="0.25">
      <c r="A54" s="29" t="s">
        <v>60</v>
      </c>
      <c r="B54" s="30"/>
      <c r="C54" s="14"/>
      <c r="D54" s="73">
        <v>3</v>
      </c>
      <c r="E54" s="74">
        <v>215600</v>
      </c>
      <c r="F54" s="74">
        <v>16900</v>
      </c>
      <c r="G54" s="75">
        <f t="shared" si="1"/>
        <v>0.9216141001855287</v>
      </c>
      <c r="H54" s="15"/>
    </row>
    <row r="55" spans="1:8" ht="15.75" x14ac:dyDescent="0.25">
      <c r="A55" s="27" t="s">
        <v>61</v>
      </c>
      <c r="B55" s="30"/>
      <c r="C55" s="14"/>
      <c r="D55" s="73">
        <v>803</v>
      </c>
      <c r="E55" s="74">
        <v>67486842.489999995</v>
      </c>
      <c r="F55" s="74">
        <v>7785118.5300000003</v>
      </c>
      <c r="G55" s="75">
        <f t="shared" si="1"/>
        <v>0.88464242446735342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21"/>
      <c r="D61" s="77"/>
      <c r="E61" s="97"/>
      <c r="F61" s="80"/>
      <c r="G61" s="79"/>
      <c r="H61" s="2"/>
    </row>
    <row r="62" spans="1:8" ht="18" x14ac:dyDescent="0.25">
      <c r="A62" s="20" t="s">
        <v>45</v>
      </c>
      <c r="B62" s="20"/>
      <c r="C62" s="39"/>
      <c r="D62" s="81">
        <f>SUM(D45:D58)</f>
        <v>1222</v>
      </c>
      <c r="E62" s="82">
        <f>SUM(E45:E61)</f>
        <v>108722235.13999999</v>
      </c>
      <c r="F62" s="82">
        <f>SUM(F45:F61)</f>
        <v>10607281.23</v>
      </c>
      <c r="G62" s="83">
        <f>1-(F62/E62)</f>
        <v>0.90243687304311615</v>
      </c>
      <c r="H62" s="2"/>
    </row>
    <row r="63" spans="1:8" ht="18" x14ac:dyDescent="0.25">
      <c r="A63" s="33"/>
      <c r="B63" s="33"/>
      <c r="C63" s="39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F62+F40</f>
        <v>13196453.23</v>
      </c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DECEMBER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>
        <v>3</v>
      </c>
      <c r="E9" s="74">
        <v>730</v>
      </c>
      <c r="F9" s="74">
        <v>-265</v>
      </c>
      <c r="G9" s="75">
        <f>F9/E9</f>
        <v>-0.36301369863013699</v>
      </c>
      <c r="H9" s="15"/>
    </row>
    <row r="10" spans="1:8" ht="15.75" x14ac:dyDescent="0.25">
      <c r="A10" s="93" t="s">
        <v>11</v>
      </c>
      <c r="B10" s="13"/>
      <c r="C10" s="14"/>
      <c r="D10" s="73">
        <v>2</v>
      </c>
      <c r="E10" s="74">
        <v>261287</v>
      </c>
      <c r="F10" s="74">
        <v>59027.5</v>
      </c>
      <c r="G10" s="75">
        <f>F10/E10</f>
        <v>0.22591058873958519</v>
      </c>
      <c r="H10" s="15"/>
    </row>
    <row r="11" spans="1:8" ht="15.75" x14ac:dyDescent="0.25">
      <c r="A11" s="93" t="s">
        <v>104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70616</v>
      </c>
      <c r="F12" s="74">
        <v>18755</v>
      </c>
      <c r="G12" s="75">
        <f>F12/E12</f>
        <v>0.26559136739549111</v>
      </c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74">
        <v>2522</v>
      </c>
      <c r="F13" s="74">
        <v>-258</v>
      </c>
      <c r="G13" s="75">
        <f>F13/E13</f>
        <v>-0.10229976209357652</v>
      </c>
      <c r="H13" s="15"/>
    </row>
    <row r="14" spans="1:8" ht="15.75" x14ac:dyDescent="0.25">
      <c r="A14" s="93" t="s">
        <v>138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115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140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439567</v>
      </c>
      <c r="F18" s="74">
        <v>143948.5</v>
      </c>
      <c r="G18" s="75">
        <f>F18/E18</f>
        <v>0.32747794989159784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105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131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135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122</v>
      </c>
      <c r="B23" s="13"/>
      <c r="C23" s="14"/>
      <c r="D23" s="73">
        <v>4</v>
      </c>
      <c r="E23" s="74">
        <v>449286</v>
      </c>
      <c r="F23" s="74">
        <v>77984.5</v>
      </c>
      <c r="G23" s="75">
        <f>F23/E23</f>
        <v>0.17357429343447159</v>
      </c>
      <c r="H23" s="15"/>
    </row>
    <row r="24" spans="1:8" ht="15.75" x14ac:dyDescent="0.25">
      <c r="A24" s="93" t="s">
        <v>149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27095</v>
      </c>
      <c r="F25" s="74">
        <v>11378.5</v>
      </c>
      <c r="G25" s="75">
        <f>F25/E25</f>
        <v>0.41994832995017534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158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113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101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106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13</v>
      </c>
      <c r="E39" s="82">
        <f>SUM(E9:E38)</f>
        <v>1251103</v>
      </c>
      <c r="F39" s="82">
        <f>SUM(F9:F38)</f>
        <v>310571</v>
      </c>
      <c r="G39" s="83">
        <f>F39/E39</f>
        <v>0.2482377550049836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143</v>
      </c>
      <c r="F42" s="25" t="s">
        <v>143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144</v>
      </c>
      <c r="F43" s="88" t="s">
        <v>8</v>
      </c>
      <c r="G43" s="88" t="s">
        <v>145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60</v>
      </c>
      <c r="E46" s="74">
        <v>1729863.25</v>
      </c>
      <c r="F46" s="74">
        <v>142814.26</v>
      </c>
      <c r="G46" s="75">
        <f>1-(+F46/E46)</f>
        <v>0.9174418787149794</v>
      </c>
      <c r="H46" s="15"/>
    </row>
    <row r="47" spans="1:8" ht="15.75" x14ac:dyDescent="0.25">
      <c r="A47" s="27" t="s">
        <v>36</v>
      </c>
      <c r="B47" s="28"/>
      <c r="C47" s="14"/>
      <c r="D47" s="73">
        <v>7</v>
      </c>
      <c r="E47" s="74">
        <v>823690</v>
      </c>
      <c r="F47" s="74">
        <v>47821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45</v>
      </c>
      <c r="E48" s="74">
        <v>2822720</v>
      </c>
      <c r="F48" s="74">
        <v>275857.95</v>
      </c>
      <c r="G48" s="75">
        <f>1-(+F48/E48)</f>
        <v>0.90227229409930843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18</v>
      </c>
      <c r="E50" s="74">
        <v>1159680</v>
      </c>
      <c r="F50" s="74">
        <v>99500</v>
      </c>
      <c r="G50" s="75">
        <f>1-(+F50/E50)</f>
        <v>0.9142004690949227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588</v>
      </c>
      <c r="E54" s="74">
        <v>34685975.200000003</v>
      </c>
      <c r="F54" s="74">
        <v>4330655.92</v>
      </c>
      <c r="G54" s="75">
        <f>1-(+F54/E54)</f>
        <v>0.87514677344288705</v>
      </c>
      <c r="H54" s="15"/>
    </row>
    <row r="55" spans="1:8" ht="15.75" x14ac:dyDescent="0.25">
      <c r="A55" s="27" t="s">
        <v>62</v>
      </c>
      <c r="B55" s="30"/>
      <c r="C55" s="14"/>
      <c r="D55" s="73">
        <v>3</v>
      </c>
      <c r="E55" s="74">
        <v>54268.44</v>
      </c>
      <c r="F55" s="74">
        <v>6815.74</v>
      </c>
      <c r="G55" s="75">
        <f>1-(+F55/E55)</f>
        <v>0.87440692969984024</v>
      </c>
      <c r="H55" s="15"/>
    </row>
    <row r="56" spans="1:8" ht="15.75" x14ac:dyDescent="0.25">
      <c r="A56" s="72" t="s">
        <v>134</v>
      </c>
      <c r="B56" s="30"/>
      <c r="C56" s="14"/>
      <c r="D56" s="73">
        <v>147</v>
      </c>
      <c r="E56" s="74">
        <v>12266217.77</v>
      </c>
      <c r="F56" s="74">
        <v>1169931.3799999999</v>
      </c>
      <c r="G56" s="75">
        <f>1-(+F56/E56)</f>
        <v>0.90462166888465412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868</v>
      </c>
      <c r="E62" s="82">
        <f>SUM(E44:E61)</f>
        <v>53542414.659999996</v>
      </c>
      <c r="F62" s="82">
        <f>SUM(F44:F61)</f>
        <v>6073396.25</v>
      </c>
      <c r="G62" s="83">
        <f>1-(+F62/E62)</f>
        <v>0.88656850296037804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6383967.25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DECEMBER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104</v>
      </c>
      <c r="B11" s="13"/>
      <c r="C11" s="14"/>
      <c r="D11" s="73">
        <v>6</v>
      </c>
      <c r="E11" s="99">
        <v>1300111</v>
      </c>
      <c r="F11" s="74">
        <v>443055</v>
      </c>
      <c r="G11" s="75">
        <f t="shared" ref="G11:G24" si="0">F11/E11</f>
        <v>0.34078244088389376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99">
        <v>64470</v>
      </c>
      <c r="F13" s="74">
        <v>8181</v>
      </c>
      <c r="G13" s="75">
        <f t="shared" si="0"/>
        <v>0.1268962308050256</v>
      </c>
      <c r="H13" s="15"/>
    </row>
    <row r="14" spans="1:8" ht="15.75" x14ac:dyDescent="0.25">
      <c r="A14" s="93" t="s">
        <v>138</v>
      </c>
      <c r="B14" s="13"/>
      <c r="C14" s="14"/>
      <c r="D14" s="73">
        <v>2</v>
      </c>
      <c r="E14" s="99">
        <v>1393074</v>
      </c>
      <c r="F14" s="74">
        <v>185825.5</v>
      </c>
      <c r="G14" s="75">
        <f t="shared" si="0"/>
        <v>0.13339241131483323</v>
      </c>
      <c r="H14" s="15"/>
    </row>
    <row r="15" spans="1:8" ht="15.75" x14ac:dyDescent="0.25">
      <c r="A15" s="93" t="s">
        <v>25</v>
      </c>
      <c r="B15" s="13"/>
      <c r="C15" s="14"/>
      <c r="D15" s="73">
        <v>1</v>
      </c>
      <c r="E15" s="99">
        <v>85046</v>
      </c>
      <c r="F15" s="74">
        <v>20279</v>
      </c>
      <c r="G15" s="75">
        <f t="shared" si="0"/>
        <v>0.23844742845048561</v>
      </c>
      <c r="H15" s="15"/>
    </row>
    <row r="16" spans="1:8" ht="15.75" x14ac:dyDescent="0.25">
      <c r="A16" s="93" t="s">
        <v>115</v>
      </c>
      <c r="B16" s="13"/>
      <c r="C16" s="14"/>
      <c r="D16" s="73">
        <v>1</v>
      </c>
      <c r="E16" s="99">
        <v>56340</v>
      </c>
      <c r="F16" s="74">
        <v>17235.5</v>
      </c>
      <c r="G16" s="75">
        <f t="shared" si="0"/>
        <v>0.30591941782037629</v>
      </c>
      <c r="H16" s="15"/>
    </row>
    <row r="17" spans="1:8" ht="15.75" x14ac:dyDescent="0.25">
      <c r="A17" s="93" t="s">
        <v>140</v>
      </c>
      <c r="B17" s="13"/>
      <c r="C17" s="14"/>
      <c r="D17" s="73">
        <v>2</v>
      </c>
      <c r="E17" s="99">
        <v>432416</v>
      </c>
      <c r="F17" s="74">
        <v>84150</v>
      </c>
      <c r="G17" s="75">
        <f t="shared" si="0"/>
        <v>0.19460426996225857</v>
      </c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99">
        <v>361137</v>
      </c>
      <c r="F18" s="74">
        <v>87345.5</v>
      </c>
      <c r="G18" s="75">
        <f t="shared" si="0"/>
        <v>0.2418625064726129</v>
      </c>
      <c r="H18" s="15"/>
    </row>
    <row r="19" spans="1:8" ht="15.75" x14ac:dyDescent="0.25">
      <c r="A19" s="93" t="s">
        <v>15</v>
      </c>
      <c r="B19" s="13"/>
      <c r="C19" s="14"/>
      <c r="D19" s="73">
        <v>3</v>
      </c>
      <c r="E19" s="99">
        <v>965714</v>
      </c>
      <c r="F19" s="74">
        <v>266360.5</v>
      </c>
      <c r="G19" s="75">
        <f t="shared" si="0"/>
        <v>0.27581716740152884</v>
      </c>
      <c r="H19" s="15"/>
    </row>
    <row r="20" spans="1:8" ht="15.75" x14ac:dyDescent="0.25">
      <c r="A20" s="93" t="s">
        <v>105</v>
      </c>
      <c r="B20" s="13"/>
      <c r="C20" s="14"/>
      <c r="D20" s="73">
        <v>7</v>
      </c>
      <c r="E20" s="99">
        <v>46633</v>
      </c>
      <c r="F20" s="74">
        <v>57468.5</v>
      </c>
      <c r="G20" s="75">
        <f t="shared" si="0"/>
        <v>1.2323569146312696</v>
      </c>
      <c r="H20" s="15"/>
    </row>
    <row r="21" spans="1:8" ht="15.75" x14ac:dyDescent="0.25">
      <c r="A21" s="93" t="s">
        <v>131</v>
      </c>
      <c r="B21" s="13"/>
      <c r="C21" s="14"/>
      <c r="D21" s="73">
        <v>1</v>
      </c>
      <c r="E21" s="99">
        <v>204249</v>
      </c>
      <c r="F21" s="74">
        <v>87632</v>
      </c>
      <c r="G21" s="75">
        <f t="shared" si="0"/>
        <v>0.42904494024450546</v>
      </c>
      <c r="H21" s="15"/>
    </row>
    <row r="22" spans="1:8" ht="15.75" x14ac:dyDescent="0.25">
      <c r="A22" s="93" t="s">
        <v>135</v>
      </c>
      <c r="B22" s="13"/>
      <c r="C22" s="14"/>
      <c r="D22" s="73"/>
      <c r="E22" s="99"/>
      <c r="F22" s="74"/>
      <c r="G22" s="75"/>
      <c r="H22" s="15"/>
    </row>
    <row r="23" spans="1:8" ht="15.75" x14ac:dyDescent="0.25">
      <c r="A23" s="93" t="s">
        <v>122</v>
      </c>
      <c r="B23" s="13"/>
      <c r="C23" s="14"/>
      <c r="D23" s="73">
        <v>12</v>
      </c>
      <c r="E23" s="99">
        <v>1134816</v>
      </c>
      <c r="F23" s="74">
        <v>200615.5</v>
      </c>
      <c r="G23" s="75">
        <f t="shared" si="0"/>
        <v>0.17678240349096241</v>
      </c>
      <c r="H23" s="15"/>
    </row>
    <row r="24" spans="1:8" ht="15.75" x14ac:dyDescent="0.25">
      <c r="A24" s="93" t="s">
        <v>149</v>
      </c>
      <c r="B24" s="13"/>
      <c r="C24" s="14"/>
      <c r="D24" s="73">
        <v>5</v>
      </c>
      <c r="E24" s="99">
        <v>608343</v>
      </c>
      <c r="F24" s="74">
        <v>124593</v>
      </c>
      <c r="G24" s="75">
        <f t="shared" si="0"/>
        <v>0.20480715648902018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507158</v>
      </c>
      <c r="F25" s="74">
        <v>139102</v>
      </c>
      <c r="G25" s="75">
        <f>F25/E25</f>
        <v>0.27427744411011951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158</v>
      </c>
      <c r="B29" s="13"/>
      <c r="C29" s="14"/>
      <c r="D29" s="73">
        <v>1</v>
      </c>
      <c r="E29" s="99">
        <v>17951</v>
      </c>
      <c r="F29" s="74">
        <v>10111</v>
      </c>
      <c r="G29" s="75">
        <f t="shared" ref="G29:G34" si="1">F29/E29</f>
        <v>0.56325552893989195</v>
      </c>
      <c r="H29" s="15"/>
    </row>
    <row r="30" spans="1:8" ht="15.75" x14ac:dyDescent="0.25">
      <c r="A30" s="70" t="s">
        <v>67</v>
      </c>
      <c r="B30" s="13"/>
      <c r="C30" s="14"/>
      <c r="D30" s="73">
        <v>1</v>
      </c>
      <c r="E30" s="99">
        <v>24743</v>
      </c>
      <c r="F30" s="74">
        <v>2255</v>
      </c>
      <c r="G30" s="75">
        <f t="shared" si="1"/>
        <v>9.1136887200420319E-2</v>
      </c>
      <c r="H30" s="15"/>
    </row>
    <row r="31" spans="1:8" ht="15.75" x14ac:dyDescent="0.25">
      <c r="A31" s="70" t="s">
        <v>113</v>
      </c>
      <c r="B31" s="13"/>
      <c r="C31" s="14"/>
      <c r="D31" s="73">
        <v>1</v>
      </c>
      <c r="E31" s="99">
        <v>8439</v>
      </c>
      <c r="F31" s="74">
        <v>-7973</v>
      </c>
      <c r="G31" s="75">
        <f t="shared" si="1"/>
        <v>-0.94478018722597468</v>
      </c>
      <c r="H31" s="15"/>
    </row>
    <row r="32" spans="1:8" ht="15.75" x14ac:dyDescent="0.25">
      <c r="A32" s="70" t="s">
        <v>53</v>
      </c>
      <c r="B32" s="13"/>
      <c r="C32" s="14"/>
      <c r="D32" s="73">
        <v>1</v>
      </c>
      <c r="E32" s="99">
        <v>111462</v>
      </c>
      <c r="F32" s="74">
        <v>41171</v>
      </c>
      <c r="G32" s="75">
        <f t="shared" si="1"/>
        <v>0.36937252157686029</v>
      </c>
      <c r="H32" s="15"/>
    </row>
    <row r="33" spans="1:8" ht="15.75" x14ac:dyDescent="0.25">
      <c r="A33" s="70" t="s">
        <v>101</v>
      </c>
      <c r="B33" s="13"/>
      <c r="C33" s="14"/>
      <c r="D33" s="73">
        <v>1</v>
      </c>
      <c r="E33" s="99">
        <v>24529</v>
      </c>
      <c r="F33" s="74">
        <v>9569</v>
      </c>
      <c r="G33" s="75">
        <f t="shared" si="1"/>
        <v>0.39010966610950304</v>
      </c>
      <c r="H33" s="15"/>
    </row>
    <row r="34" spans="1:8" ht="15.75" x14ac:dyDescent="0.25">
      <c r="A34" s="70" t="s">
        <v>106</v>
      </c>
      <c r="B34" s="13"/>
      <c r="C34" s="14"/>
      <c r="D34" s="73">
        <v>7</v>
      </c>
      <c r="E34" s="99">
        <v>1247225</v>
      </c>
      <c r="F34" s="74">
        <v>153855.5</v>
      </c>
      <c r="G34" s="75">
        <f t="shared" si="1"/>
        <v>0.12335825532682555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59</v>
      </c>
      <c r="E39" s="82">
        <f>SUM(E9:E38)</f>
        <v>8593856</v>
      </c>
      <c r="F39" s="82">
        <f>SUM(F9:F38)</f>
        <v>1930831.5</v>
      </c>
      <c r="G39" s="83">
        <f>F39/E39</f>
        <v>0.22467580327154654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143</v>
      </c>
      <c r="F42" s="25" t="s">
        <v>143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144</v>
      </c>
      <c r="F43" s="88" t="s">
        <v>8</v>
      </c>
      <c r="G43" s="88" t="s">
        <v>145</v>
      </c>
      <c r="H43" s="2"/>
    </row>
    <row r="44" spans="1:8" ht="15.75" x14ac:dyDescent="0.25">
      <c r="A44" s="27" t="s">
        <v>33</v>
      </c>
      <c r="B44" s="28"/>
      <c r="C44" s="14"/>
      <c r="D44" s="73">
        <v>145</v>
      </c>
      <c r="E44" s="74">
        <v>12521721.5</v>
      </c>
      <c r="F44" s="74">
        <v>666185.9</v>
      </c>
      <c r="G44" s="75">
        <f>1-(+F44/E44)</f>
        <v>0.94679757891117444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74">
        <v>2578689.71</v>
      </c>
      <c r="F45" s="74">
        <v>285818.90999999997</v>
      </c>
      <c r="G45" s="75">
        <f t="shared" ref="G45:G53" si="2">1-(+F45/E45)</f>
        <v>0.88916118566277602</v>
      </c>
      <c r="H45" s="15"/>
    </row>
    <row r="46" spans="1:8" ht="15.75" x14ac:dyDescent="0.25">
      <c r="A46" s="27" t="s">
        <v>35</v>
      </c>
      <c r="B46" s="28"/>
      <c r="C46" s="14"/>
      <c r="D46" s="73">
        <v>244</v>
      </c>
      <c r="E46" s="74">
        <v>6676892</v>
      </c>
      <c r="F46" s="74">
        <v>450173.85</v>
      </c>
      <c r="G46" s="75">
        <f t="shared" si="2"/>
        <v>0.93257733538298959</v>
      </c>
      <c r="H46" s="15"/>
    </row>
    <row r="47" spans="1:8" ht="15.75" x14ac:dyDescent="0.25">
      <c r="A47" s="27" t="s">
        <v>36</v>
      </c>
      <c r="B47" s="28"/>
      <c r="C47" s="14"/>
      <c r="D47" s="73">
        <v>24</v>
      </c>
      <c r="E47" s="74">
        <v>804549</v>
      </c>
      <c r="F47" s="74">
        <v>93623.5</v>
      </c>
      <c r="G47" s="75">
        <f t="shared" si="2"/>
        <v>0.8836323207163268</v>
      </c>
      <c r="H47" s="15"/>
    </row>
    <row r="48" spans="1:8" ht="15.75" x14ac:dyDescent="0.25">
      <c r="A48" s="27" t="s">
        <v>37</v>
      </c>
      <c r="B48" s="28"/>
      <c r="C48" s="14"/>
      <c r="D48" s="73">
        <v>123</v>
      </c>
      <c r="E48" s="74">
        <v>19509019.559999999</v>
      </c>
      <c r="F48" s="74">
        <v>1170357.28</v>
      </c>
      <c r="G48" s="75">
        <f t="shared" si="2"/>
        <v>0.94000942608107163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20</v>
      </c>
      <c r="E50" s="74">
        <v>2523705</v>
      </c>
      <c r="F50" s="74">
        <v>109020</v>
      </c>
      <c r="G50" s="75">
        <f t="shared" si="2"/>
        <v>0.95680160716090035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249290</v>
      </c>
      <c r="F51" s="74">
        <v>60560</v>
      </c>
      <c r="G51" s="75">
        <f t="shared" si="2"/>
        <v>0.75707007902442935</v>
      </c>
      <c r="H51" s="15"/>
    </row>
    <row r="52" spans="1:8" ht="15.75" x14ac:dyDescent="0.25">
      <c r="A52" s="27" t="s">
        <v>41</v>
      </c>
      <c r="B52" s="28"/>
      <c r="C52" s="14"/>
      <c r="D52" s="73">
        <v>3</v>
      </c>
      <c r="E52" s="74">
        <v>244750</v>
      </c>
      <c r="F52" s="74">
        <v>18625</v>
      </c>
      <c r="G52" s="75">
        <f t="shared" si="2"/>
        <v>0.92390194075587329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202600</v>
      </c>
      <c r="F53" s="74">
        <v>-6500</v>
      </c>
      <c r="G53" s="75">
        <f t="shared" si="2"/>
        <v>1.0320829220138203</v>
      </c>
      <c r="H53" s="15"/>
    </row>
    <row r="54" spans="1:8" ht="15.75" x14ac:dyDescent="0.25">
      <c r="A54" s="27" t="s">
        <v>61</v>
      </c>
      <c r="B54" s="30"/>
      <c r="C54" s="14"/>
      <c r="D54" s="73">
        <v>1394</v>
      </c>
      <c r="E54" s="74">
        <v>82173597.459999993</v>
      </c>
      <c r="F54" s="74">
        <v>9273470.4600000009</v>
      </c>
      <c r="G54" s="75">
        <f>1-(+F54/E54)</f>
        <v>0.88714780967799189</v>
      </c>
      <c r="H54" s="15"/>
    </row>
    <row r="55" spans="1:8" ht="15.75" x14ac:dyDescent="0.25">
      <c r="A55" s="27" t="s">
        <v>62</v>
      </c>
      <c r="B55" s="30"/>
      <c r="C55" s="14"/>
      <c r="D55" s="73">
        <v>20</v>
      </c>
      <c r="E55" s="74">
        <v>528653.18999999994</v>
      </c>
      <c r="F55" s="74">
        <v>67379.97</v>
      </c>
      <c r="G55" s="75">
        <f>1-(+F55/E55)</f>
        <v>0.87254409644250885</v>
      </c>
      <c r="H55" s="15"/>
    </row>
    <row r="56" spans="1:8" ht="15.75" x14ac:dyDescent="0.25">
      <c r="A56" s="72" t="s">
        <v>134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1984</v>
      </c>
      <c r="E62" s="82">
        <f>SUM(E44:E61)</f>
        <v>128013467.41999999</v>
      </c>
      <c r="F62" s="82">
        <f>SUM(F44:F61)</f>
        <v>12188714.870000003</v>
      </c>
      <c r="G62" s="83">
        <f>1-(F62/E62)</f>
        <v>0.90478568297810424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14119546.370000003</v>
      </c>
      <c r="G64" s="36"/>
      <c r="H64" s="2"/>
    </row>
    <row r="65" spans="1:8" ht="18" x14ac:dyDescent="0.25">
      <c r="A65" s="38"/>
      <c r="B65" s="39"/>
      <c r="C65" s="39"/>
      <c r="D65" s="114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 DECEMBER 2020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>
        <v>2</v>
      </c>
      <c r="E9" s="74">
        <v>131468</v>
      </c>
      <c r="F9" s="74">
        <v>13590.5</v>
      </c>
      <c r="G9" s="75">
        <f>F9/E9</f>
        <v>0.10337496577113822</v>
      </c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119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100</v>
      </c>
      <c r="B14" s="13"/>
      <c r="C14" s="14"/>
      <c r="D14" s="73">
        <v>1</v>
      </c>
      <c r="E14" s="74">
        <v>2110</v>
      </c>
      <c r="F14" s="74">
        <v>2387</v>
      </c>
      <c r="G14" s="75">
        <f>F14/E14</f>
        <v>1.1312796208530806</v>
      </c>
      <c r="H14" s="15"/>
    </row>
    <row r="15" spans="1:8" ht="15.75" customHeight="1" x14ac:dyDescent="0.35">
      <c r="A15" s="93" t="s">
        <v>57</v>
      </c>
      <c r="B15" s="13"/>
      <c r="C15" s="14"/>
      <c r="D15" s="73">
        <v>1</v>
      </c>
      <c r="E15" s="74">
        <v>30385</v>
      </c>
      <c r="F15" s="74">
        <v>9816.5</v>
      </c>
      <c r="G15" s="75">
        <f>F15/E15</f>
        <v>0.32307059404311339</v>
      </c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>
        <v>2</v>
      </c>
      <c r="E18" s="74">
        <v>116568</v>
      </c>
      <c r="F18" s="74">
        <v>2731.5</v>
      </c>
      <c r="G18" s="75">
        <f>F18/E18</f>
        <v>2.343267449042619E-2</v>
      </c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136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116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>
        <v>1</v>
      </c>
      <c r="E31" s="74">
        <v>76480</v>
      </c>
      <c r="F31" s="74">
        <v>19207.5</v>
      </c>
      <c r="G31" s="75">
        <f>F31/E31</f>
        <v>0.25114408995815901</v>
      </c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123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139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7</v>
      </c>
      <c r="E39" s="82">
        <f>SUM(E9:E38)</f>
        <v>357011</v>
      </c>
      <c r="F39" s="82">
        <f>SUM(F9:F38)</f>
        <v>47733</v>
      </c>
      <c r="G39" s="83">
        <f>F39/E39</f>
        <v>0.13370176269078543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143</v>
      </c>
      <c r="F42" s="25" t="s">
        <v>143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144</v>
      </c>
      <c r="F43" s="88" t="s">
        <v>8</v>
      </c>
      <c r="G43" s="88" t="s">
        <v>145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24</v>
      </c>
      <c r="E44" s="74">
        <v>1015848.55</v>
      </c>
      <c r="F44" s="74">
        <v>58023.95</v>
      </c>
      <c r="G44" s="75">
        <f>1-(+F44/E44)</f>
        <v>0.9428812985951498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38</v>
      </c>
      <c r="E46" s="74">
        <v>883222.5</v>
      </c>
      <c r="F46" s="74">
        <v>78858.13</v>
      </c>
      <c r="G46" s="75">
        <f>1-(+F46/E46)</f>
        <v>0.91071544259798631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12</v>
      </c>
      <c r="E47" s="74">
        <v>1149511</v>
      </c>
      <c r="F47" s="74">
        <v>82645</v>
      </c>
      <c r="G47" s="75">
        <f>1-(+F47/E47)</f>
        <v>0.9281042112689657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32</v>
      </c>
      <c r="E48" s="74">
        <v>1183818.3400000001</v>
      </c>
      <c r="F48" s="74">
        <v>119353.34</v>
      </c>
      <c r="G48" s="75">
        <f>1-(+F48/E48)</f>
        <v>0.89917934537152044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11</v>
      </c>
      <c r="E50" s="74">
        <v>729150.5</v>
      </c>
      <c r="F50" s="74">
        <v>71989</v>
      </c>
      <c r="G50" s="75">
        <f>1-(+F50/E50)</f>
        <v>0.90127003958716345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323</v>
      </c>
      <c r="E53" s="74">
        <v>23965662.07</v>
      </c>
      <c r="F53" s="74">
        <v>2864449.91</v>
      </c>
      <c r="G53" s="75">
        <f>1-(+F53/E53)</f>
        <v>0.88047691310870591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440</v>
      </c>
      <c r="E60" s="82">
        <f>SUM(E44:E59)</f>
        <v>28927212.960000001</v>
      </c>
      <c r="F60" s="82">
        <f>SUM(F44:F59)</f>
        <v>3275319.33</v>
      </c>
      <c r="G60" s="83">
        <f>1-(F60/E60)</f>
        <v>0.88677376785212425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3323052.33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DECEMBER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1211268</v>
      </c>
      <c r="F10" s="74">
        <v>317281.5</v>
      </c>
      <c r="G10" s="104">
        <f>F10/E10</f>
        <v>0.26194161820505452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108108</v>
      </c>
      <c r="F11" s="74">
        <v>28585</v>
      </c>
      <c r="G11" s="104">
        <f>F11/E11</f>
        <v>0.26441151441151439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49782</v>
      </c>
      <c r="F12" s="74">
        <v>25260</v>
      </c>
      <c r="G12" s="104">
        <f>F12/E12</f>
        <v>0.50741231770519468</v>
      </c>
      <c r="H12" s="15"/>
    </row>
    <row r="13" spans="1:8" ht="15.75" x14ac:dyDescent="0.25">
      <c r="A13" s="93" t="s">
        <v>74</v>
      </c>
      <c r="B13" s="13"/>
      <c r="C13" s="14"/>
      <c r="D13" s="73">
        <v>27</v>
      </c>
      <c r="E13" s="74">
        <v>4043512</v>
      </c>
      <c r="F13" s="74">
        <v>963888</v>
      </c>
      <c r="G13" s="104">
        <f>F13/E13</f>
        <v>0.23837891417164089</v>
      </c>
      <c r="H13" s="15"/>
    </row>
    <row r="14" spans="1:8" ht="15.75" x14ac:dyDescent="0.25">
      <c r="A14" s="93" t="s">
        <v>127</v>
      </c>
      <c r="B14" s="13"/>
      <c r="C14" s="14"/>
      <c r="D14" s="73">
        <v>1</v>
      </c>
      <c r="E14" s="74">
        <v>138628</v>
      </c>
      <c r="F14" s="74">
        <v>43032</v>
      </c>
      <c r="G14" s="104">
        <f>F14/E14</f>
        <v>0.31041348068211327</v>
      </c>
      <c r="H14" s="15"/>
    </row>
    <row r="15" spans="1:8" ht="15.75" x14ac:dyDescent="0.25">
      <c r="A15" s="93" t="s">
        <v>117</v>
      </c>
      <c r="B15" s="13"/>
      <c r="C15" s="14"/>
      <c r="D15" s="73"/>
      <c r="E15" s="74"/>
      <c r="F15" s="74"/>
      <c r="G15" s="104"/>
      <c r="H15" s="15"/>
    </row>
    <row r="16" spans="1:8" ht="15.75" x14ac:dyDescent="0.25">
      <c r="A16" s="93" t="s">
        <v>125</v>
      </c>
      <c r="B16" s="13"/>
      <c r="C16" s="14"/>
      <c r="D16" s="73">
        <v>1</v>
      </c>
      <c r="E16" s="74">
        <v>69388</v>
      </c>
      <c r="F16" s="74">
        <v>12999.5</v>
      </c>
      <c r="G16" s="104">
        <f t="shared" ref="G16:G22" si="0">F16/E16</f>
        <v>0.18734507407620915</v>
      </c>
      <c r="H16" s="15"/>
    </row>
    <row r="17" spans="1:8" ht="15.75" x14ac:dyDescent="0.25">
      <c r="A17" s="93" t="s">
        <v>55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1503971</v>
      </c>
      <c r="F18" s="74">
        <v>389413</v>
      </c>
      <c r="G18" s="104">
        <f t="shared" si="0"/>
        <v>0.25892321062041757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2068943</v>
      </c>
      <c r="F19" s="74">
        <v>934708</v>
      </c>
      <c r="G19" s="104">
        <f t="shared" si="0"/>
        <v>0.45178045021056645</v>
      </c>
      <c r="H19" s="15"/>
    </row>
    <row r="20" spans="1:8" ht="15.75" x14ac:dyDescent="0.25">
      <c r="A20" s="70" t="s">
        <v>133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>
        <v>3</v>
      </c>
      <c r="E21" s="74">
        <v>2889557</v>
      </c>
      <c r="F21" s="74">
        <v>313424.5</v>
      </c>
      <c r="G21" s="104">
        <f t="shared" si="0"/>
        <v>0.10846801084041602</v>
      </c>
      <c r="H21" s="15"/>
    </row>
    <row r="22" spans="1:8" ht="15.75" x14ac:dyDescent="0.25">
      <c r="A22" s="93" t="s">
        <v>101</v>
      </c>
      <c r="B22" s="13"/>
      <c r="C22" s="14"/>
      <c r="D22" s="73">
        <v>1</v>
      </c>
      <c r="E22" s="74">
        <v>378297</v>
      </c>
      <c r="F22" s="74">
        <v>116190</v>
      </c>
      <c r="G22" s="104">
        <f t="shared" si="0"/>
        <v>0.30713962838721959</v>
      </c>
      <c r="H22" s="15"/>
    </row>
    <row r="23" spans="1:8" ht="15.75" x14ac:dyDescent="0.25">
      <c r="A23" s="93" t="s">
        <v>71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76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6</v>
      </c>
      <c r="E25" s="74">
        <v>1611644</v>
      </c>
      <c r="F25" s="74">
        <v>410119</v>
      </c>
      <c r="G25" s="104">
        <f>F25/E25</f>
        <v>0.25447245173251659</v>
      </c>
      <c r="H25" s="15"/>
    </row>
    <row r="26" spans="1:8" ht="15.75" x14ac:dyDescent="0.25">
      <c r="A26" s="94" t="s">
        <v>21</v>
      </c>
      <c r="B26" s="13"/>
      <c r="C26" s="14"/>
      <c r="D26" s="73">
        <v>23</v>
      </c>
      <c r="E26" s="74">
        <v>258706</v>
      </c>
      <c r="F26" s="74">
        <v>258706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66988</v>
      </c>
      <c r="F28" s="74">
        <v>13338</v>
      </c>
      <c r="G28" s="104">
        <f>F28/E28</f>
        <v>0.19911028840986444</v>
      </c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109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77</v>
      </c>
      <c r="B31" s="13"/>
      <c r="C31" s="14"/>
      <c r="D31" s="73">
        <v>2</v>
      </c>
      <c r="E31" s="74">
        <v>114959</v>
      </c>
      <c r="F31" s="74">
        <v>24982</v>
      </c>
      <c r="G31" s="104">
        <f>F31/E31</f>
        <v>0.21731225915326333</v>
      </c>
      <c r="H31" s="15"/>
    </row>
    <row r="32" spans="1:8" ht="15.75" x14ac:dyDescent="0.25">
      <c r="A32" s="70" t="s">
        <v>141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>
        <v>2</v>
      </c>
      <c r="E33" s="74">
        <v>762648</v>
      </c>
      <c r="F33" s="74">
        <v>221750.5</v>
      </c>
      <c r="G33" s="104">
        <f>F33/E33</f>
        <v>0.29076389107425704</v>
      </c>
      <c r="H33" s="15"/>
    </row>
    <row r="34" spans="1:8" ht="15.75" x14ac:dyDescent="0.25">
      <c r="A34" s="70" t="s">
        <v>78</v>
      </c>
      <c r="B34" s="13"/>
      <c r="C34" s="14"/>
      <c r="D34" s="73">
        <v>3</v>
      </c>
      <c r="E34" s="74">
        <v>2757770</v>
      </c>
      <c r="F34" s="74">
        <v>417285</v>
      </c>
      <c r="G34" s="104">
        <f>F34/E34</f>
        <v>0.15131247348401064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79</v>
      </c>
      <c r="E39" s="82">
        <f>SUM(E9:E38)</f>
        <v>18034169</v>
      </c>
      <c r="F39" s="82">
        <f>SUM(F9:F38)</f>
        <v>4490962</v>
      </c>
      <c r="G39" s="106">
        <f>F39/E39</f>
        <v>0.24902516994267937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143</v>
      </c>
      <c r="F42" s="25" t="s">
        <v>143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144</v>
      </c>
      <c r="F43" s="88" t="s">
        <v>8</v>
      </c>
      <c r="G43" s="109" t="s">
        <v>145</v>
      </c>
      <c r="H43" s="2"/>
    </row>
    <row r="44" spans="1:8" ht="15.75" x14ac:dyDescent="0.25">
      <c r="A44" s="27" t="s">
        <v>33</v>
      </c>
      <c r="B44" s="28"/>
      <c r="C44" s="14"/>
      <c r="D44" s="73">
        <v>107</v>
      </c>
      <c r="E44" s="74">
        <v>18799507.149999999</v>
      </c>
      <c r="F44" s="74">
        <v>1039491.29</v>
      </c>
      <c r="G44" s="104">
        <f>1-(+F44/E44)</f>
        <v>0.94470646056271745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74">
        <v>4485342.08</v>
      </c>
      <c r="F45" s="74">
        <v>524024.95</v>
      </c>
      <c r="G45" s="104">
        <f>1-(+F45/E45)</f>
        <v>0.8831694571665758</v>
      </c>
      <c r="H45" s="15"/>
    </row>
    <row r="46" spans="1:8" ht="15.75" x14ac:dyDescent="0.25">
      <c r="A46" s="27" t="s">
        <v>35</v>
      </c>
      <c r="B46" s="28"/>
      <c r="C46" s="14"/>
      <c r="D46" s="73">
        <v>334</v>
      </c>
      <c r="E46" s="74">
        <v>24162779.25</v>
      </c>
      <c r="F46" s="74">
        <v>1549739.59</v>
      </c>
      <c r="G46" s="104">
        <f>1-(+F46/E46)</f>
        <v>0.93586252748636112</v>
      </c>
      <c r="H46" s="15"/>
    </row>
    <row r="47" spans="1:8" ht="15.75" x14ac:dyDescent="0.25">
      <c r="A47" s="27" t="s">
        <v>36</v>
      </c>
      <c r="B47" s="28"/>
      <c r="C47" s="14"/>
      <c r="D47" s="73">
        <v>35</v>
      </c>
      <c r="E47" s="74">
        <v>2682682</v>
      </c>
      <c r="F47" s="74">
        <v>270688</v>
      </c>
      <c r="G47" s="104">
        <f>1-(+F47/E47)</f>
        <v>0.89909799223314579</v>
      </c>
      <c r="H47" s="15"/>
    </row>
    <row r="48" spans="1:8" ht="15.75" x14ac:dyDescent="0.25">
      <c r="A48" s="27" t="s">
        <v>37</v>
      </c>
      <c r="B48" s="28"/>
      <c r="C48" s="14"/>
      <c r="D48" s="73">
        <v>128</v>
      </c>
      <c r="E48" s="74">
        <v>22065139.530000001</v>
      </c>
      <c r="F48" s="74">
        <v>1421624.08</v>
      </c>
      <c r="G48" s="104">
        <f>1-(+F48/E48)</f>
        <v>0.9355714892232091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15"/>
    </row>
    <row r="50" spans="1:8" ht="15.75" x14ac:dyDescent="0.25">
      <c r="A50" s="27" t="s">
        <v>39</v>
      </c>
      <c r="B50" s="28"/>
      <c r="C50" s="14"/>
      <c r="D50" s="73">
        <v>55</v>
      </c>
      <c r="E50" s="74">
        <v>10257117.51</v>
      </c>
      <c r="F50" s="74">
        <v>626124.82999999996</v>
      </c>
      <c r="G50" s="104">
        <f>1-(+F50/E50)</f>
        <v>0.93895703842823575</v>
      </c>
      <c r="H50" s="15"/>
    </row>
    <row r="51" spans="1:8" ht="15.75" x14ac:dyDescent="0.25">
      <c r="A51" s="27" t="s">
        <v>40</v>
      </c>
      <c r="B51" s="28"/>
      <c r="C51" s="14"/>
      <c r="D51" s="73">
        <v>8</v>
      </c>
      <c r="E51" s="74">
        <v>1030990</v>
      </c>
      <c r="F51" s="74">
        <v>78525</v>
      </c>
      <c r="G51" s="104">
        <f>1-(+F51/E51)</f>
        <v>0.9238353427288335</v>
      </c>
      <c r="H51" s="15"/>
    </row>
    <row r="52" spans="1:8" ht="15.75" x14ac:dyDescent="0.25">
      <c r="A52" s="54" t="s">
        <v>41</v>
      </c>
      <c r="B52" s="28"/>
      <c r="C52" s="14"/>
      <c r="D52" s="73">
        <v>6</v>
      </c>
      <c r="E52" s="74">
        <v>672325</v>
      </c>
      <c r="F52" s="74">
        <v>56125</v>
      </c>
      <c r="G52" s="104">
        <f>1-(+F52/E52)</f>
        <v>0.91652102777674482</v>
      </c>
      <c r="H52" s="15"/>
    </row>
    <row r="53" spans="1:8" ht="15.75" x14ac:dyDescent="0.25">
      <c r="A53" s="55" t="s">
        <v>60</v>
      </c>
      <c r="B53" s="28"/>
      <c r="C53" s="14"/>
      <c r="D53" s="73">
        <v>2</v>
      </c>
      <c r="E53" s="74">
        <v>237100</v>
      </c>
      <c r="F53" s="74">
        <v>-7500</v>
      </c>
      <c r="G53" s="104">
        <f>1-(+F53/E53)</f>
        <v>1.0316322226908476</v>
      </c>
      <c r="H53" s="15"/>
    </row>
    <row r="54" spans="1:8" ht="15.75" x14ac:dyDescent="0.25">
      <c r="A54" s="27" t="s">
        <v>102</v>
      </c>
      <c r="B54" s="28"/>
      <c r="C54" s="14"/>
      <c r="D54" s="73">
        <v>1471</v>
      </c>
      <c r="E54" s="74">
        <v>121675343.81999999</v>
      </c>
      <c r="F54" s="74">
        <v>13831271.550000001</v>
      </c>
      <c r="G54" s="104">
        <f>1-(+F54/E54)</f>
        <v>0.88632642312101251</v>
      </c>
      <c r="H54" s="15"/>
    </row>
    <row r="55" spans="1:8" ht="15.75" x14ac:dyDescent="0.25">
      <c r="A55" s="71" t="s">
        <v>103</v>
      </c>
      <c r="B55" s="30"/>
      <c r="C55" s="14"/>
      <c r="D55" s="73"/>
      <c r="E55" s="74"/>
      <c r="F55" s="74"/>
      <c r="G55" s="104"/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105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15"/>
    </row>
    <row r="58" spans="1:8" x14ac:dyDescent="0.2">
      <c r="A58" s="16" t="s">
        <v>29</v>
      </c>
      <c r="B58" s="28"/>
      <c r="C58" s="14"/>
      <c r="D58" s="77"/>
      <c r="E58" s="95"/>
      <c r="F58" s="74"/>
      <c r="G58" s="105"/>
      <c r="H58" s="15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15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2152</v>
      </c>
      <c r="E61" s="82">
        <f>SUM(E44:E60)</f>
        <v>206068326.33999997</v>
      </c>
      <c r="F61" s="82">
        <f>SUM(F44:F60)</f>
        <v>19390114.289999999</v>
      </c>
      <c r="G61" s="110">
        <f>1-(+F61/E61)</f>
        <v>0.90590444133560089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23881076.289999999</v>
      </c>
      <c r="G63" s="36"/>
      <c r="H63" s="2"/>
    </row>
    <row r="64" spans="1:8" ht="18" x14ac:dyDescent="0.25">
      <c r="A64" s="35"/>
      <c r="B64" s="36"/>
      <c r="C64" s="36"/>
      <c r="D64" s="36"/>
      <c r="E64" s="36"/>
      <c r="F64" s="37"/>
      <c r="G64" s="36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DECEMBER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118"/>
      <c r="D5" s="61" t="s">
        <v>79</v>
      </c>
      <c r="E5" s="62"/>
      <c r="F5" s="8"/>
      <c r="G5" s="119"/>
      <c r="H5" s="2"/>
    </row>
    <row r="6" spans="1:8" ht="18" x14ac:dyDescent="0.25">
      <c r="A6" s="23" t="s">
        <v>3</v>
      </c>
      <c r="B6" s="118"/>
      <c r="C6" s="118"/>
      <c r="D6" s="118"/>
      <c r="E6" s="118"/>
      <c r="F6" s="119"/>
      <c r="G6" s="119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1"/>
      <c r="G9" s="104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1"/>
      <c r="G10" s="104"/>
      <c r="H10" s="15"/>
    </row>
    <row r="11" spans="1:8" ht="15.75" x14ac:dyDescent="0.25">
      <c r="A11" s="93" t="s">
        <v>126</v>
      </c>
      <c r="B11" s="13"/>
      <c r="C11" s="14"/>
      <c r="D11" s="73"/>
      <c r="E11" s="99"/>
      <c r="F11" s="111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1"/>
      <c r="G12" s="104"/>
      <c r="H12" s="15"/>
    </row>
    <row r="13" spans="1:8" ht="15.75" x14ac:dyDescent="0.25">
      <c r="A13" s="93" t="s">
        <v>74</v>
      </c>
      <c r="B13" s="13"/>
      <c r="C13" s="14"/>
      <c r="D13" s="73">
        <v>22</v>
      </c>
      <c r="E13" s="99">
        <v>2195804</v>
      </c>
      <c r="F13" s="111">
        <v>267751.5</v>
      </c>
      <c r="G13" s="104">
        <f>F13/E13</f>
        <v>0.12193779590528116</v>
      </c>
      <c r="H13" s="15"/>
    </row>
    <row r="14" spans="1:8" ht="15.75" x14ac:dyDescent="0.25">
      <c r="A14" s="93" t="s">
        <v>110</v>
      </c>
      <c r="B14" s="13"/>
      <c r="C14" s="14"/>
      <c r="D14" s="73">
        <v>2</v>
      </c>
      <c r="E14" s="99">
        <v>412095</v>
      </c>
      <c r="F14" s="111">
        <v>49243.5</v>
      </c>
      <c r="G14" s="104">
        <f>F14/E14</f>
        <v>0.11949550467731955</v>
      </c>
      <c r="H14" s="15"/>
    </row>
    <row r="15" spans="1:8" ht="15.75" x14ac:dyDescent="0.25">
      <c r="A15" s="93" t="s">
        <v>112</v>
      </c>
      <c r="B15" s="13"/>
      <c r="C15" s="14"/>
      <c r="D15" s="73"/>
      <c r="E15" s="99"/>
      <c r="F15" s="111"/>
      <c r="G15" s="104"/>
      <c r="H15" s="15"/>
    </row>
    <row r="16" spans="1:8" ht="15.75" x14ac:dyDescent="0.25">
      <c r="A16" s="93" t="s">
        <v>107</v>
      </c>
      <c r="B16" s="13"/>
      <c r="C16" s="14"/>
      <c r="D16" s="73">
        <v>4</v>
      </c>
      <c r="E16" s="99">
        <v>420793</v>
      </c>
      <c r="F16" s="111">
        <v>22701</v>
      </c>
      <c r="G16" s="104">
        <f>F16/E16</f>
        <v>5.394814077230372E-2</v>
      </c>
      <c r="H16" s="15"/>
    </row>
    <row r="17" spans="1:8" ht="15.75" x14ac:dyDescent="0.25">
      <c r="A17" s="93" t="s">
        <v>80</v>
      </c>
      <c r="B17" s="13"/>
      <c r="C17" s="14"/>
      <c r="D17" s="73">
        <v>2</v>
      </c>
      <c r="E17" s="99">
        <v>635373</v>
      </c>
      <c r="F17" s="111">
        <v>173515</v>
      </c>
      <c r="G17" s="104">
        <f>F17/E17</f>
        <v>0.27309155409499619</v>
      </c>
      <c r="H17" s="15"/>
    </row>
    <row r="18" spans="1:8" ht="15.75" x14ac:dyDescent="0.25">
      <c r="A18" s="70" t="s">
        <v>118</v>
      </c>
      <c r="B18" s="13"/>
      <c r="C18" s="14"/>
      <c r="D18" s="73">
        <v>2</v>
      </c>
      <c r="E18" s="99">
        <v>307440</v>
      </c>
      <c r="F18" s="111">
        <v>74549</v>
      </c>
      <c r="G18" s="104">
        <f>F18/E18</f>
        <v>0.24248308613062711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99">
        <v>1269201</v>
      </c>
      <c r="F19" s="111">
        <v>465425</v>
      </c>
      <c r="G19" s="104">
        <f>F19/E19</f>
        <v>0.36670708579649719</v>
      </c>
      <c r="H19" s="15"/>
    </row>
    <row r="20" spans="1:8" ht="15.75" x14ac:dyDescent="0.25">
      <c r="A20" s="93" t="s">
        <v>59</v>
      </c>
      <c r="B20" s="13"/>
      <c r="C20" s="14"/>
      <c r="D20" s="73"/>
      <c r="E20" s="99"/>
      <c r="F20" s="111"/>
      <c r="G20" s="104"/>
      <c r="H20" s="15"/>
    </row>
    <row r="21" spans="1:8" ht="15.75" x14ac:dyDescent="0.25">
      <c r="A21" s="93" t="s">
        <v>101</v>
      </c>
      <c r="B21" s="13"/>
      <c r="C21" s="14"/>
      <c r="D21" s="73"/>
      <c r="E21" s="99"/>
      <c r="F21" s="111"/>
      <c r="G21" s="104"/>
      <c r="H21" s="15"/>
    </row>
    <row r="22" spans="1:8" ht="15.75" x14ac:dyDescent="0.25">
      <c r="A22" s="93" t="s">
        <v>129</v>
      </c>
      <c r="B22" s="13"/>
      <c r="C22" s="14"/>
      <c r="D22" s="73"/>
      <c r="E22" s="99"/>
      <c r="F22" s="111"/>
      <c r="G22" s="104"/>
      <c r="H22" s="15"/>
    </row>
    <row r="23" spans="1:8" ht="15.75" x14ac:dyDescent="0.25">
      <c r="A23" s="93" t="s">
        <v>119</v>
      </c>
      <c r="B23" s="13"/>
      <c r="C23" s="14"/>
      <c r="D23" s="73">
        <v>3</v>
      </c>
      <c r="E23" s="99">
        <v>735025</v>
      </c>
      <c r="F23" s="111">
        <v>193159.86</v>
      </c>
      <c r="G23" s="104">
        <f t="shared" ref="G23:G29" si="0">F23/E23</f>
        <v>0.26279359205469199</v>
      </c>
      <c r="H23" s="15"/>
    </row>
    <row r="24" spans="1:8" ht="15.75" x14ac:dyDescent="0.25">
      <c r="A24" s="93" t="s">
        <v>18</v>
      </c>
      <c r="B24" s="13"/>
      <c r="C24" s="14"/>
      <c r="D24" s="73">
        <v>2</v>
      </c>
      <c r="E24" s="99">
        <v>1212854</v>
      </c>
      <c r="F24" s="111">
        <v>-11247.5</v>
      </c>
      <c r="G24" s="104">
        <f t="shared" si="0"/>
        <v>-9.2735811565118308E-3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706430</v>
      </c>
      <c r="F25" s="111">
        <v>184423.5</v>
      </c>
      <c r="G25" s="104">
        <f t="shared" si="0"/>
        <v>0.26106408278244131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1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1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1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27025</v>
      </c>
      <c r="F29" s="111">
        <v>9258</v>
      </c>
      <c r="G29" s="104">
        <f t="shared" si="0"/>
        <v>0.34257169287696576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1"/>
      <c r="G30" s="104"/>
      <c r="H30" s="15"/>
    </row>
    <row r="31" spans="1:8" ht="15.75" x14ac:dyDescent="0.25">
      <c r="A31" s="70" t="s">
        <v>81</v>
      </c>
      <c r="B31" s="13"/>
      <c r="C31" s="14"/>
      <c r="D31" s="73"/>
      <c r="E31" s="99"/>
      <c r="F31" s="111"/>
      <c r="G31" s="104"/>
      <c r="H31" s="15"/>
    </row>
    <row r="32" spans="1:8" ht="15.75" x14ac:dyDescent="0.25">
      <c r="A32" s="70" t="s">
        <v>114</v>
      </c>
      <c r="B32" s="13"/>
      <c r="C32" s="14"/>
      <c r="D32" s="73">
        <v>1</v>
      </c>
      <c r="E32" s="99">
        <v>44680</v>
      </c>
      <c r="F32" s="111">
        <v>23698</v>
      </c>
      <c r="G32" s="104">
        <f>F32/E32</f>
        <v>0.53039391226499555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1"/>
      <c r="G33" s="104"/>
      <c r="H33" s="15"/>
    </row>
    <row r="34" spans="1:8" ht="15.75" x14ac:dyDescent="0.25">
      <c r="A34" s="70" t="s">
        <v>78</v>
      </c>
      <c r="B34" s="13"/>
      <c r="C34" s="14"/>
      <c r="D34" s="73">
        <v>6</v>
      </c>
      <c r="E34" s="99">
        <v>2924323</v>
      </c>
      <c r="F34" s="111">
        <v>518777</v>
      </c>
      <c r="G34" s="104">
        <f>F34/E34</f>
        <v>0.1774007180465359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1"/>
      <c r="G35" s="105"/>
      <c r="H35" s="15"/>
    </row>
    <row r="36" spans="1:8" x14ac:dyDescent="0.2">
      <c r="A36" s="16" t="s">
        <v>44</v>
      </c>
      <c r="B36" s="13"/>
      <c r="C36" s="14"/>
      <c r="D36" s="77"/>
      <c r="E36" s="99"/>
      <c r="F36" s="111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51</v>
      </c>
      <c r="E39" s="82">
        <f>SUM(E9:E38)</f>
        <v>10891043</v>
      </c>
      <c r="F39" s="82">
        <f>SUM(F9:F38)</f>
        <v>1971253.8599999999</v>
      </c>
      <c r="G39" s="106">
        <f>F39/E39</f>
        <v>0.1809977116057663</v>
      </c>
      <c r="H39" s="15"/>
    </row>
    <row r="40" spans="1:8" ht="15.75" x14ac:dyDescent="0.25">
      <c r="A40" s="120"/>
      <c r="B40" s="121"/>
      <c r="C40" s="21"/>
      <c r="D40" s="122"/>
      <c r="E40" s="123"/>
      <c r="F40" s="123"/>
      <c r="G40" s="124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26"/>
      <c r="D42" s="89"/>
      <c r="E42" s="25" t="s">
        <v>143</v>
      </c>
      <c r="F42" s="25" t="s">
        <v>143</v>
      </c>
      <c r="G42" s="108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144</v>
      </c>
      <c r="F43" s="88" t="s">
        <v>8</v>
      </c>
      <c r="G43" s="109" t="s">
        <v>145</v>
      </c>
      <c r="H43" s="15"/>
    </row>
    <row r="44" spans="1:8" ht="15.75" x14ac:dyDescent="0.25">
      <c r="A44" s="27" t="s">
        <v>33</v>
      </c>
      <c r="B44" s="28"/>
      <c r="C44" s="14"/>
      <c r="D44" s="73">
        <v>149</v>
      </c>
      <c r="E44" s="74">
        <v>17699152.789999999</v>
      </c>
      <c r="F44" s="74">
        <v>829559.64</v>
      </c>
      <c r="G44" s="104">
        <f>1-(+F44/E44)</f>
        <v>0.95312998029664442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74">
        <v>4106152.77</v>
      </c>
      <c r="F45" s="74">
        <v>253353.54</v>
      </c>
      <c r="G45" s="104">
        <f t="shared" ref="G45:G54" si="1">1-(+F45/E45)</f>
        <v>0.93829904677414133</v>
      </c>
      <c r="H45" s="15"/>
    </row>
    <row r="46" spans="1:8" ht="15.75" x14ac:dyDescent="0.25">
      <c r="A46" s="27" t="s">
        <v>35</v>
      </c>
      <c r="B46" s="28"/>
      <c r="C46" s="14"/>
      <c r="D46" s="73">
        <v>158</v>
      </c>
      <c r="E46" s="74">
        <v>17284575.93</v>
      </c>
      <c r="F46" s="74">
        <v>836269.5</v>
      </c>
      <c r="G46" s="104">
        <f t="shared" si="1"/>
        <v>0.95161758648943606</v>
      </c>
      <c r="H46" s="15"/>
    </row>
    <row r="47" spans="1:8" ht="15.75" x14ac:dyDescent="0.25">
      <c r="A47" s="27" t="s">
        <v>36</v>
      </c>
      <c r="B47" s="28"/>
      <c r="C47" s="14"/>
      <c r="D47" s="73">
        <v>2</v>
      </c>
      <c r="E47" s="74">
        <v>498346.5</v>
      </c>
      <c r="F47" s="74">
        <v>4239</v>
      </c>
      <c r="G47" s="104">
        <f t="shared" si="1"/>
        <v>0.99149387022884683</v>
      </c>
      <c r="H47" s="15"/>
    </row>
    <row r="48" spans="1:8" ht="15.75" x14ac:dyDescent="0.25">
      <c r="A48" s="27" t="s">
        <v>37</v>
      </c>
      <c r="B48" s="28"/>
      <c r="C48" s="14"/>
      <c r="D48" s="73">
        <v>117</v>
      </c>
      <c r="E48" s="74">
        <v>10309746.34</v>
      </c>
      <c r="F48" s="74">
        <v>675736.11</v>
      </c>
      <c r="G48" s="104">
        <f t="shared" si="1"/>
        <v>0.93445657267257265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2"/>
    </row>
    <row r="50" spans="1:8" ht="15.75" x14ac:dyDescent="0.25">
      <c r="A50" s="27" t="s">
        <v>39</v>
      </c>
      <c r="B50" s="28"/>
      <c r="C50" s="14"/>
      <c r="D50" s="73">
        <v>11</v>
      </c>
      <c r="E50" s="74">
        <v>2004665</v>
      </c>
      <c r="F50" s="74">
        <v>166470</v>
      </c>
      <c r="G50" s="104">
        <f t="shared" si="1"/>
        <v>0.91695869384660278</v>
      </c>
      <c r="H50" s="2"/>
    </row>
    <row r="51" spans="1:8" ht="15.75" x14ac:dyDescent="0.25">
      <c r="A51" s="27" t="s">
        <v>40</v>
      </c>
      <c r="B51" s="28"/>
      <c r="C51" s="14"/>
      <c r="D51" s="73">
        <v>4</v>
      </c>
      <c r="E51" s="74">
        <v>619300</v>
      </c>
      <c r="F51" s="74">
        <v>72730</v>
      </c>
      <c r="G51" s="104">
        <f t="shared" si="1"/>
        <v>0.8825609559179719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188725</v>
      </c>
      <c r="F52" s="74">
        <v>12125</v>
      </c>
      <c r="G52" s="104">
        <f t="shared" si="1"/>
        <v>0.9357530798781295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2"/>
    </row>
    <row r="54" spans="1:8" ht="15.75" x14ac:dyDescent="0.25">
      <c r="A54" s="27" t="s">
        <v>102</v>
      </c>
      <c r="B54" s="28"/>
      <c r="C54" s="14"/>
      <c r="D54" s="73">
        <v>1482</v>
      </c>
      <c r="E54" s="74">
        <v>81746835.400000006</v>
      </c>
      <c r="F54" s="74">
        <v>9272683.6400000006</v>
      </c>
      <c r="G54" s="104">
        <f t="shared" si="1"/>
        <v>0.88656828616511807</v>
      </c>
      <c r="H54" s="2"/>
    </row>
    <row r="55" spans="1:8" ht="15.75" x14ac:dyDescent="0.25">
      <c r="A55" s="71" t="s">
        <v>103</v>
      </c>
      <c r="B55" s="30"/>
      <c r="C55" s="14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2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1931</v>
      </c>
      <c r="E61" s="82">
        <f>SUM(E44:E60)</f>
        <v>134457499.73000002</v>
      </c>
      <c r="F61" s="82">
        <f>SUM(F44:F60)</f>
        <v>12123166.43</v>
      </c>
      <c r="G61" s="110">
        <f>1-(+F61/E61)</f>
        <v>0.90983644308168632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F61+F27</f>
        <v>12123166.43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8" x14ac:dyDescent="0.25">
      <c r="A65" s="43"/>
      <c r="B65" s="39"/>
      <c r="C65" s="39"/>
      <c r="D65" s="39"/>
      <c r="E65" s="45"/>
      <c r="F65" s="2"/>
      <c r="G65" s="2"/>
      <c r="H65" s="2"/>
    </row>
    <row r="66" spans="1:8" ht="18" x14ac:dyDescent="0.25">
      <c r="A66" s="43"/>
      <c r="B66" s="39"/>
      <c r="C66" s="39"/>
      <c r="D66" s="39"/>
      <c r="E66" s="45"/>
      <c r="F66" s="2"/>
      <c r="G66" s="2"/>
      <c r="H66" s="2"/>
    </row>
    <row r="67" spans="1:8" ht="18" x14ac:dyDescent="0.25">
      <c r="A67" s="43"/>
      <c r="B67" s="39"/>
      <c r="C67" s="39"/>
      <c r="D67" s="39"/>
      <c r="E67" s="45"/>
      <c r="F67" s="2"/>
      <c r="G67" s="2"/>
      <c r="H67" s="2"/>
    </row>
    <row r="68" spans="1:8" ht="18" x14ac:dyDescent="0.25">
      <c r="A68" s="43"/>
      <c r="B68" s="39"/>
      <c r="C68" s="39"/>
      <c r="D68" s="39"/>
      <c r="E68" s="47"/>
      <c r="F68" s="2"/>
      <c r="G68" s="2"/>
      <c r="H68" s="2"/>
    </row>
    <row r="69" spans="1:8" ht="18" x14ac:dyDescent="0.25">
      <c r="A69" s="43"/>
      <c r="B69" s="39"/>
      <c r="C69" s="39"/>
      <c r="D69" s="39"/>
      <c r="E69" s="39"/>
      <c r="F69" s="2"/>
      <c r="G69" s="2"/>
      <c r="H69" s="2"/>
    </row>
    <row r="70" spans="1:8" ht="15.75" x14ac:dyDescent="0.25">
      <c r="A70" s="48"/>
      <c r="B70" s="2"/>
      <c r="C70" s="2"/>
      <c r="D70" s="2"/>
      <c r="E70" s="2"/>
      <c r="F70" s="2"/>
      <c r="G70" s="2"/>
      <c r="H70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CASINOKC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2020-10-08T14:26:25Z</cp:lastPrinted>
  <dcterms:created xsi:type="dcterms:W3CDTF">2012-06-07T14:04:25Z</dcterms:created>
  <dcterms:modified xsi:type="dcterms:W3CDTF">2021-02-09T20:20:13Z</dcterms:modified>
</cp:coreProperties>
</file>