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asino_Gaming\rb_financials\FY21_FinReport\06_Jun\"/>
    </mc:Choice>
  </mc:AlternateContent>
  <bookViews>
    <workbookView xWindow="-210" yWindow="135" windowWidth="7845" windowHeight="4080" tabRatio="684"/>
  </bookViews>
  <sheets>
    <sheet name="ARG" sheetId="1" r:id="rId1"/>
    <sheet name="CARUTHERSVILLE" sheetId="2" r:id="rId2"/>
    <sheet name="HOLLYWOOD" sheetId="3" r:id="rId3"/>
    <sheet name="HARKC" sheetId="4" r:id="rId4"/>
    <sheet name="CASINOKC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0" i="12"/>
  <c r="F62" i="12"/>
  <c r="E60" i="12"/>
  <c r="D60" i="12"/>
  <c r="G53" i="12"/>
  <c r="G50" i="12"/>
  <c r="G48" i="12"/>
  <c r="G46" i="12"/>
  <c r="G44" i="12"/>
  <c r="F39" i="12"/>
  <c r="G39" i="12"/>
  <c r="E39" i="12"/>
  <c r="D39" i="12"/>
  <c r="G33" i="12"/>
  <c r="G31" i="12"/>
  <c r="G18" i="12"/>
  <c r="G17" i="12"/>
  <c r="F60" i="7"/>
  <c r="F62" i="7"/>
  <c r="E60" i="7"/>
  <c r="D60" i="7"/>
  <c r="G53" i="7"/>
  <c r="G50" i="7"/>
  <c r="G48" i="7"/>
  <c r="G47" i="7"/>
  <c r="G46" i="7"/>
  <c r="G44" i="7"/>
  <c r="G39" i="7"/>
  <c r="F39" i="7"/>
  <c r="E39" i="7"/>
  <c r="D39" i="7"/>
  <c r="G31" i="7"/>
  <c r="G18" i="7"/>
  <c r="G15" i="7"/>
  <c r="G14" i="7"/>
  <c r="G9" i="7"/>
  <c r="F61" i="10"/>
  <c r="F63" i="10"/>
  <c r="E61" i="10"/>
  <c r="D61" i="10"/>
  <c r="G54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5" i="10"/>
  <c r="G21" i="10"/>
  <c r="G19" i="10"/>
  <c r="G17" i="10"/>
  <c r="G15" i="10"/>
  <c r="G12" i="10"/>
  <c r="G10" i="10"/>
  <c r="F61" i="9"/>
  <c r="F63" i="9"/>
  <c r="E61" i="9"/>
  <c r="D61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29" i="9"/>
  <c r="G25" i="9"/>
  <c r="G24" i="9"/>
  <c r="G23" i="9"/>
  <c r="G19" i="9"/>
  <c r="G18" i="9"/>
  <c r="G17" i="9"/>
  <c r="G16" i="9"/>
  <c r="G14" i="9"/>
  <c r="G13" i="9"/>
  <c r="F61" i="11"/>
  <c r="F63" i="11"/>
  <c r="E61" i="11"/>
  <c r="D61" i="11"/>
  <c r="G54" i="11"/>
  <c r="G52" i="11"/>
  <c r="G51" i="11"/>
  <c r="G50" i="11"/>
  <c r="G49" i="11"/>
  <c r="G48" i="11"/>
  <c r="G47" i="11"/>
  <c r="G46" i="11"/>
  <c r="G44" i="11"/>
  <c r="F39" i="11"/>
  <c r="G39" i="11"/>
  <c r="E39" i="11"/>
  <c r="D39" i="11"/>
  <c r="G34" i="11"/>
  <c r="G30" i="11"/>
  <c r="G22" i="11"/>
  <c r="G18" i="11"/>
  <c r="G15" i="11"/>
  <c r="G13" i="11"/>
  <c r="G10" i="11"/>
  <c r="F73" i="8"/>
  <c r="F75" i="8"/>
  <c r="E73" i="8"/>
  <c r="D73" i="8"/>
  <c r="G67" i="8"/>
  <c r="G66" i="8"/>
  <c r="G65" i="8"/>
  <c r="G64" i="8"/>
  <c r="G63" i="8"/>
  <c r="G62" i="8"/>
  <c r="G60" i="8"/>
  <c r="G59" i="8"/>
  <c r="G58" i="8"/>
  <c r="G57" i="8"/>
  <c r="G56" i="8"/>
  <c r="F51" i="8"/>
  <c r="G51" i="8"/>
  <c r="E51" i="8"/>
  <c r="D51" i="8"/>
  <c r="B11" i="13"/>
  <c r="G44" i="8"/>
  <c r="F39" i="8"/>
  <c r="E39" i="8"/>
  <c r="G39" i="8"/>
  <c r="D39" i="8"/>
  <c r="G34" i="8"/>
  <c r="G33" i="8"/>
  <c r="G32" i="8"/>
  <c r="G28" i="8"/>
  <c r="G26" i="8"/>
  <c r="G25" i="8"/>
  <c r="G24" i="8"/>
  <c r="G21" i="8"/>
  <c r="G19" i="8"/>
  <c r="G18" i="8"/>
  <c r="G16" i="8"/>
  <c r="G13" i="8"/>
  <c r="G12" i="8"/>
  <c r="G11" i="8"/>
  <c r="G10" i="8"/>
  <c r="F62" i="6"/>
  <c r="F64" i="6"/>
  <c r="E62" i="6"/>
  <c r="D62" i="6"/>
  <c r="G55" i="6"/>
  <c r="G54" i="6"/>
  <c r="G53" i="6"/>
  <c r="G52" i="6"/>
  <c r="G51" i="6"/>
  <c r="G50" i="6"/>
  <c r="G48" i="6"/>
  <c r="G47" i="6"/>
  <c r="G46" i="6"/>
  <c r="G45" i="6"/>
  <c r="G44" i="6"/>
  <c r="F39" i="6"/>
  <c r="G39" i="6"/>
  <c r="E39" i="6"/>
  <c r="D39" i="6"/>
  <c r="G34" i="6"/>
  <c r="G33" i="6"/>
  <c r="G32" i="6"/>
  <c r="G30" i="6"/>
  <c r="G29" i="6"/>
  <c r="G25" i="6"/>
  <c r="G24" i="6"/>
  <c r="G23" i="6"/>
  <c r="G21" i="6"/>
  <c r="G20" i="6"/>
  <c r="G19" i="6"/>
  <c r="G18" i="6"/>
  <c r="G17" i="6"/>
  <c r="G16" i="6"/>
  <c r="G15" i="6"/>
  <c r="G14" i="6"/>
  <c r="G13" i="6"/>
  <c r="G11" i="6"/>
  <c r="F62" i="5"/>
  <c r="F64" i="5"/>
  <c r="E62" i="5"/>
  <c r="D62" i="5"/>
  <c r="G56" i="5"/>
  <c r="G54" i="5"/>
  <c r="G50" i="5"/>
  <c r="G48" i="5"/>
  <c r="G46" i="5"/>
  <c r="F39" i="5"/>
  <c r="G39" i="5"/>
  <c r="E39" i="5"/>
  <c r="D39" i="5"/>
  <c r="G25" i="5"/>
  <c r="G23" i="5"/>
  <c r="G18" i="5"/>
  <c r="G17" i="5"/>
  <c r="G14" i="5"/>
  <c r="G13" i="5"/>
  <c r="G12" i="5"/>
  <c r="G10" i="5"/>
  <c r="G62" i="4"/>
  <c r="F62" i="4"/>
  <c r="E62" i="4"/>
  <c r="D62" i="4"/>
  <c r="G55" i="4"/>
  <c r="G54" i="4"/>
  <c r="G53" i="4"/>
  <c r="G52" i="4"/>
  <c r="G51" i="4"/>
  <c r="G50" i="4"/>
  <c r="G49" i="4"/>
  <c r="G47" i="4"/>
  <c r="G46" i="4"/>
  <c r="G45" i="4"/>
  <c r="F40" i="4"/>
  <c r="G40" i="4"/>
  <c r="E40" i="4"/>
  <c r="D40" i="4"/>
  <c r="G35" i="4"/>
  <c r="G34" i="4"/>
  <c r="G33" i="4"/>
  <c r="G30" i="4"/>
  <c r="G29" i="4"/>
  <c r="G27" i="4"/>
  <c r="G25" i="4"/>
  <c r="G24" i="4"/>
  <c r="G23" i="4"/>
  <c r="G22" i="4"/>
  <c r="G19" i="4"/>
  <c r="G18" i="4"/>
  <c r="G17" i="4"/>
  <c r="G14" i="4"/>
  <c r="G12" i="4"/>
  <c r="G11" i="4"/>
  <c r="G10" i="4"/>
  <c r="F62" i="3"/>
  <c r="F64" i="3"/>
  <c r="E62" i="3"/>
  <c r="D62" i="3"/>
  <c r="G55" i="3"/>
  <c r="G54" i="3"/>
  <c r="G53" i="3"/>
  <c r="G51" i="3"/>
  <c r="G50" i="3"/>
  <c r="G49" i="3"/>
  <c r="G48" i="3"/>
  <c r="G47" i="3"/>
  <c r="G46" i="3"/>
  <c r="G45" i="3"/>
  <c r="G40" i="3"/>
  <c r="F40" i="3"/>
  <c r="E40" i="3"/>
  <c r="D40" i="3"/>
  <c r="G35" i="3"/>
  <c r="G33" i="3"/>
  <c r="G30" i="3"/>
  <c r="G29" i="3"/>
  <c r="G27" i="3"/>
  <c r="G25" i="3"/>
  <c r="G24" i="3"/>
  <c r="G23" i="3"/>
  <c r="G22" i="3"/>
  <c r="G20" i="3"/>
  <c r="G18" i="3"/>
  <c r="G17" i="3"/>
  <c r="G13" i="3"/>
  <c r="G12" i="3"/>
  <c r="G11" i="3"/>
  <c r="G9" i="3"/>
  <c r="F60" i="2"/>
  <c r="F62" i="2"/>
  <c r="E60" i="2"/>
  <c r="D60" i="2"/>
  <c r="G54" i="2"/>
  <c r="G53" i="2"/>
  <c r="G50" i="2"/>
  <c r="G48" i="2"/>
  <c r="G47" i="2"/>
  <c r="G46" i="2"/>
  <c r="G44" i="2"/>
  <c r="F39" i="2"/>
  <c r="G39" i="2"/>
  <c r="E39" i="2"/>
  <c r="D39" i="2"/>
  <c r="G34" i="2"/>
  <c r="G32" i="2"/>
  <c r="G30" i="2"/>
  <c r="G29" i="2"/>
  <c r="G18" i="2"/>
  <c r="F60" i="1"/>
  <c r="F62" i="1"/>
  <c r="E60" i="1"/>
  <c r="D60" i="1"/>
  <c r="G53" i="1"/>
  <c r="G52" i="1"/>
  <c r="G50" i="1"/>
  <c r="G49" i="1"/>
  <c r="G48" i="1"/>
  <c r="G47" i="1"/>
  <c r="G46" i="1"/>
  <c r="G45" i="1"/>
  <c r="G44" i="1"/>
  <c r="F39" i="1"/>
  <c r="E39" i="1"/>
  <c r="D39" i="1"/>
  <c r="B6" i="13" s="1"/>
  <c r="G33" i="1"/>
  <c r="G31" i="1"/>
  <c r="G25" i="1"/>
  <c r="G24" i="1"/>
  <c r="G23" i="1"/>
  <c r="G21" i="1"/>
  <c r="G20" i="1"/>
  <c r="G18" i="1"/>
  <c r="G16" i="1"/>
  <c r="G15" i="1"/>
  <c r="G13" i="1"/>
  <c r="G11" i="1"/>
  <c r="G10" i="1"/>
  <c r="B13" i="13"/>
  <c r="B14" i="13"/>
  <c r="B12" i="13"/>
  <c r="A3" i="14"/>
  <c r="A4" i="13"/>
  <c r="A3" i="12"/>
  <c r="A3" i="11"/>
  <c r="A3" i="10"/>
  <c r="A3" i="9"/>
  <c r="A3" i="8"/>
  <c r="A3" i="7"/>
  <c r="A3" i="6"/>
  <c r="A3" i="5"/>
  <c r="A3" i="4"/>
  <c r="A3" i="3"/>
  <c r="A3" i="2"/>
  <c r="B16" i="13"/>
  <c r="G61" i="14"/>
  <c r="G60" i="12"/>
  <c r="G60" i="7"/>
  <c r="G61" i="10"/>
  <c r="G61" i="9"/>
  <c r="G61" i="11"/>
  <c r="B7" i="13"/>
  <c r="G73" i="8"/>
  <c r="G62" i="6"/>
  <c r="G62" i="5"/>
  <c r="F64" i="4"/>
  <c r="B8" i="13"/>
  <c r="G62" i="3"/>
  <c r="B17" i="13"/>
  <c r="G60" i="2"/>
  <c r="G39" i="1"/>
  <c r="G60" i="1"/>
  <c r="B18" i="13"/>
  <c r="B9" i="13"/>
  <c r="B19" i="13"/>
  <c r="B21" i="13"/>
</calcChain>
</file>

<file path=xl/sharedStrings.xml><?xml version="1.0" encoding="utf-8"?>
<sst xmlns="http://schemas.openxmlformats.org/spreadsheetml/2006/main" count="954" uniqueCount="162">
  <si>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</si>
  <si>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</si>
  <si>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</si>
  <si>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</si>
  <si>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</si>
  <si>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</si>
  <si>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</si>
  <si>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</si>
  <si>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</si>
  <si>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</si>
  <si>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</si>
  <si>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</si>
  <si>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</si>
  <si>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</si>
  <si>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</si>
  <si>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</si>
  <si>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</si>
  <si>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</si>
  <si>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</si>
  <si>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</si>
  <si>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</si>
  <si>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</si>
  <si>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</si>
  <si>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</si>
  <si>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</si>
  <si>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</si>
  <si>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</si>
  <si>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</si>
  <si>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</si>
  <si>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</si>
  <si>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</si>
  <si>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</si>
  <si>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</si>
  <si>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</si>
  <si>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</si>
  <si>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</si>
  <si>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</si>
  <si>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</si>
  <si>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</si>
  <si>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</si>
  <si>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</si>
  <si>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</si>
  <si>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</si>
  <si>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</si>
  <si>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</si>
  <si>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</si>
  <si>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</si>
  <si>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</si>
  <si>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</si>
  <si>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</si>
  <si>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</si>
  <si>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</si>
  <si>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</si>
  <si>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</si>
  <si>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</si>
  <si>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</si>
  <si>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</si>
  <si>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</si>
  <si>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</si>
  <si>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</si>
  <si>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</si>
  <si>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</si>
  <si>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</si>
  <si>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</si>
  <si>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</si>
  <si>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</si>
  <si>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</si>
  <si>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</si>
  <si>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</si>
  <si>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</si>
  <si>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</si>
  <si>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</si>
  <si>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</si>
  <si>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</si>
  <si>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</si>
  <si>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</si>
  <si>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Pai Gow Poker</t>
  </si>
  <si>
    <t xml:space="preserve">   EZ Baccarat</t>
  </si>
  <si>
    <t>BOAT:     RIVER CITY</t>
  </si>
  <si>
    <t xml:space="preserve">   Bonus Craps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</si>
  <si>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</si>
  <si>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</si>
  <si>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</si>
  <si>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</si>
  <si>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</si>
  <si>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</si>
  <si>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</si>
  <si>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</si>
  <si>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</si>
  <si>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</si>
  <si>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</si>
  <si>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</si>
  <si>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</si>
  <si>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</si>
  <si>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</si>
  <si>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</si>
  <si>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</si>
  <si>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</si>
  <si>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</si>
  <si>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</si>
  <si>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</si>
  <si>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</si>
  <si>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</si>
  <si>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</si>
  <si>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</si>
  <si>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</si>
  <si>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</si>
  <si>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</si>
  <si>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</si>
  <si>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</si>
  <si>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</si>
  <si>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</si>
  <si>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</si>
  <si>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</si>
  <si>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</si>
  <si>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</si>
  <si>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</si>
  <si>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</si>
  <si>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</si>
  <si>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Pick Em &amp; Bet 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</si>
  <si>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</si>
  <si>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</si>
  <si>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</si>
  <si>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</si>
  <si>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Free Bet Blackjack</t>
  </si>
  <si>
    <t xml:space="preserve">   Sic Bo</t>
  </si>
  <si>
    <t xml:space="preserve">   DJ Wild Poker</t>
  </si>
  <si>
    <t xml:space="preserve">   Fortune 7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</si>
  <si>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</si>
  <si>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</si>
  <si>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</si>
  <si>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</si>
  <si>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 Bad Beat Baccarat</t>
  </si>
  <si>
    <t xml:space="preserve">  Multi Denom</t>
  </si>
  <si>
    <t xml:space="preserve">   21+3 Extreme Top Three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</si>
  <si>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</si>
  <si>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</si>
  <si>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</si>
  <si>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</si>
  <si>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</si>
  <si>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</si>
  <si>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</si>
  <si>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</si>
  <si>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</si>
  <si>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</si>
  <si>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</si>
  <si>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>BOAT:   CASINO KC</t>
  </si>
  <si>
    <t xml:space="preserve">   Trilux X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</si>
  <si>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</si>
  <si>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</si>
  <si>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</si>
  <si>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</si>
  <si>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</si>
  <si>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</si>
  <si>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</si>
  <si>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</si>
  <si>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</si>
  <si>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>HYBRID</t>
  </si>
  <si>
    <t xml:space="preserve">   Face Up Pai Gow</t>
  </si>
  <si>
    <t xml:space="preserve">   I Luv Suits</t>
  </si>
  <si>
    <t>MONTH ENDED:  MAY 2021</t>
  </si>
  <si>
    <t>lblTotalFinTimetxt.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</si>
</sst>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40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/>
    <xf numFmtId="3" fontId="10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 t="s">
        <v>161</v>
      </c>
      <c r="E9" s="74"/>
      <c r="F9" s="74"/>
      <c r="G9" s="75"/>
      <c r="H9" s="15"/>
    </row>
    <row r="10" spans="1:8" ht="15.75" x14ac:dyDescent="0.25">
      <c r="A10" s="93" t="s">
        <v>155</v>
      </c>
      <c r="B10" s="13"/>
      <c r="C10" s="14"/>
      <c r="D10" s="73">
        <v>1</v>
      </c>
      <c r="E10" s="74">
        <v>482338</v>
      </c>
      <c r="F10" s="74">
        <v>72685</v>
      </c>
      <c r="G10" s="75">
        <f>F10/E10</f>
        <v>0.15069308244426108</v>
      </c>
      <c r="H10" s="15"/>
    </row>
    <row r="11" spans="1:8" ht="15.75" x14ac:dyDescent="0.25">
      <c r="A11" s="93" t="s">
        <v>109</v>
      </c>
      <c r="B11" s="13"/>
      <c r="C11" s="14"/>
      <c r="D11" s="73">
        <v>2</v>
      </c>
      <c r="E11" s="74">
        <v>897585</v>
      </c>
      <c r="F11" s="74">
        <v>62943.5</v>
      </c>
      <c r="G11" s="75">
        <f>F11/E11</f>
        <v>7.0125392024153702E-2</v>
      </c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117</v>
      </c>
      <c r="B13" s="13"/>
      <c r="C13" s="14"/>
      <c r="D13" s="73">
        <v>1</v>
      </c>
      <c r="E13" s="74">
        <v>190517</v>
      </c>
      <c r="F13" s="74">
        <v>56961</v>
      </c>
      <c r="G13" s="75">
        <f>F13/E13</f>
        <v>0.29898119327933992</v>
      </c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120</v>
      </c>
      <c r="B15" s="13"/>
      <c r="C15" s="14"/>
      <c r="D15" s="73">
        <v>2</v>
      </c>
      <c r="E15" s="74">
        <v>465390</v>
      </c>
      <c r="F15" s="74">
        <v>108350.5</v>
      </c>
      <c r="G15" s="75">
        <f>F15/E15</f>
        <v>0.23281656245299642</v>
      </c>
      <c r="H15" s="15"/>
    </row>
    <row r="16" spans="1:8" ht="15.75" x14ac:dyDescent="0.25">
      <c r="A16" s="93" t="s">
        <v>127</v>
      </c>
      <c r="B16" s="13"/>
      <c r="C16" s="14"/>
      <c r="D16" s="73">
        <v>2</v>
      </c>
      <c r="E16" s="74">
        <v>2722823</v>
      </c>
      <c r="F16" s="74">
        <v>198413</v>
      </c>
      <c r="G16" s="75">
        <f>F16/E16</f>
        <v>7.287032612843361E-2</v>
      </c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696702</v>
      </c>
      <c r="F18" s="74">
        <v>47451.5</v>
      </c>
      <c r="G18" s="75">
        <f>F18/E18</f>
        <v>6.8108746637730339E-2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>
        <v>1</v>
      </c>
      <c r="E20" s="74">
        <v>224547</v>
      </c>
      <c r="F20" s="74">
        <v>20905.5</v>
      </c>
      <c r="G20" s="75">
        <f t="shared" ref="G20:G25" si="0">F20/E20</f>
        <v>9.3100776229475338E-2</v>
      </c>
      <c r="H20" s="15"/>
    </row>
    <row r="21" spans="1:8" ht="15.75" x14ac:dyDescent="0.25">
      <c r="A21" s="93" t="s">
        <v>113</v>
      </c>
      <c r="B21" s="13"/>
      <c r="C21" s="14"/>
      <c r="D21" s="73">
        <v>1</v>
      </c>
      <c r="E21" s="74">
        <v>128025</v>
      </c>
      <c r="F21" s="74">
        <v>52667.5</v>
      </c>
      <c r="G21" s="75">
        <f t="shared" si="0"/>
        <v>0.41138449521577819</v>
      </c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>
        <v>5</v>
      </c>
      <c r="E23" s="74">
        <v>3255508</v>
      </c>
      <c r="F23" s="74">
        <v>376583</v>
      </c>
      <c r="G23" s="75">
        <f t="shared" si="0"/>
        <v>0.11567564877739511</v>
      </c>
      <c r="H23" s="15"/>
    </row>
    <row r="24" spans="1:8" ht="15.75" x14ac:dyDescent="0.25">
      <c r="A24" s="93" t="s">
        <v>19</v>
      </c>
      <c r="B24" s="13"/>
      <c r="C24" s="14"/>
      <c r="D24" s="73">
        <v>1</v>
      </c>
      <c r="E24" s="74">
        <v>44181</v>
      </c>
      <c r="F24" s="74">
        <v>18137</v>
      </c>
      <c r="G24" s="75">
        <f t="shared" si="0"/>
        <v>0.41051583259772301</v>
      </c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504233</v>
      </c>
      <c r="F25" s="74">
        <v>108109</v>
      </c>
      <c r="G25" s="75">
        <f t="shared" si="0"/>
        <v>0.2144028653420145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6"/>
      <c r="F29" s="76"/>
      <c r="G29" s="75"/>
      <c r="H29" s="15"/>
    </row>
    <row r="30" spans="1:8" ht="15.75" x14ac:dyDescent="0.25">
      <c r="A30" s="70" t="s">
        <v>25</v>
      </c>
      <c r="B30" s="13"/>
      <c r="C30" s="14"/>
      <c r="D30" s="73"/>
      <c r="E30" s="76"/>
      <c r="F30" s="74"/>
      <c r="G30" s="75"/>
      <c r="H30" s="15"/>
    </row>
    <row r="31" spans="1:8" ht="15.75" x14ac:dyDescent="0.25">
      <c r="A31" s="70" t="s">
        <v>26</v>
      </c>
      <c r="B31" s="13"/>
      <c r="C31" s="14"/>
      <c r="D31" s="73">
        <v>9</v>
      </c>
      <c r="E31" s="76">
        <v>2162866</v>
      </c>
      <c r="F31" s="76">
        <v>491677</v>
      </c>
      <c r="G31" s="75">
        <f>F31/E31</f>
        <v>0.2273266120046272</v>
      </c>
      <c r="H31" s="15"/>
    </row>
    <row r="32" spans="1:8" ht="15.75" x14ac:dyDescent="0.25">
      <c r="A32" s="70" t="s">
        <v>122</v>
      </c>
      <c r="B32" s="13"/>
      <c r="C32" s="14"/>
      <c r="D32" s="73"/>
      <c r="E32" s="76"/>
      <c r="F32" s="76"/>
      <c r="G32" s="75"/>
      <c r="H32" s="15"/>
    </row>
    <row r="33" spans="1:8" ht="15.75" x14ac:dyDescent="0.25">
      <c r="A33" s="70" t="s">
        <v>100</v>
      </c>
      <c r="B33" s="13"/>
      <c r="C33" s="14"/>
      <c r="D33" s="73">
        <v>1</v>
      </c>
      <c r="E33" s="76">
        <v>55538</v>
      </c>
      <c r="F33" s="76">
        <v>21608</v>
      </c>
      <c r="G33" s="75">
        <f>F33/E33</f>
        <v>0.38906694515466889</v>
      </c>
      <c r="H33" s="15"/>
    </row>
    <row r="34" spans="1:8" ht="15.75" x14ac:dyDescent="0.25">
      <c r="A34" s="70" t="s">
        <v>27</v>
      </c>
      <c r="B34" s="13"/>
      <c r="C34" s="14"/>
      <c r="D34" s="73"/>
      <c r="E34" s="76"/>
      <c r="F34" s="76"/>
      <c r="G34" s="75"/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78"/>
      <c r="F36" s="76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30</v>
      </c>
      <c r="E39" s="82">
        <f>SUM(E9:E38)</f>
        <v>11830253</v>
      </c>
      <c r="F39" s="82">
        <f>SUM(F9:F38)</f>
        <v>1636491.5</v>
      </c>
      <c r="G39" s="83">
        <f>F39/E39</f>
        <v>0.13833106527814748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x14ac:dyDescent="0.25">
      <c r="A44" s="27" t="s">
        <v>33</v>
      </c>
      <c r="B44" s="28"/>
      <c r="C44" s="14"/>
      <c r="D44" s="73">
        <v>94</v>
      </c>
      <c r="E44" s="74">
        <v>12269621.6</v>
      </c>
      <c r="F44" s="74">
        <v>773284.57</v>
      </c>
      <c r="G44" s="75">
        <f t="shared" ref="G44:G50" si="1">1-(+F44/E44)</f>
        <v>0.9369756790217556</v>
      </c>
      <c r="H44" s="15"/>
    </row>
    <row r="45" spans="1:8" ht="15.75" x14ac:dyDescent="0.25">
      <c r="A45" s="27" t="s">
        <v>34</v>
      </c>
      <c r="B45" s="28"/>
      <c r="C45" s="14"/>
      <c r="D45" s="73">
        <v>7</v>
      </c>
      <c r="E45" s="74">
        <v>4458648.91</v>
      </c>
      <c r="F45" s="74">
        <v>429409.86</v>
      </c>
      <c r="G45" s="75">
        <f t="shared" si="1"/>
        <v>0.90369058684192294</v>
      </c>
      <c r="H45" s="15"/>
    </row>
    <row r="46" spans="1:8" ht="15.75" x14ac:dyDescent="0.25">
      <c r="A46" s="27" t="s">
        <v>35</v>
      </c>
      <c r="B46" s="28"/>
      <c r="C46" s="14"/>
      <c r="D46" s="73">
        <v>78</v>
      </c>
      <c r="E46" s="74">
        <v>7440208.75</v>
      </c>
      <c r="F46" s="74">
        <v>547357.91</v>
      </c>
      <c r="G46" s="75">
        <f t="shared" si="1"/>
        <v>0.92643245258407569</v>
      </c>
      <c r="H46" s="15"/>
    </row>
    <row r="47" spans="1:8" ht="15.75" x14ac:dyDescent="0.25">
      <c r="A47" s="27" t="s">
        <v>36</v>
      </c>
      <c r="B47" s="28"/>
      <c r="C47" s="14"/>
      <c r="D47" s="73">
        <v>1</v>
      </c>
      <c r="E47" s="74">
        <v>1484031</v>
      </c>
      <c r="F47" s="74">
        <v>65270</v>
      </c>
      <c r="G47" s="75">
        <f t="shared" si="1"/>
        <v>0.95601843896791916</v>
      </c>
      <c r="H47" s="15"/>
    </row>
    <row r="48" spans="1:8" ht="15.75" x14ac:dyDescent="0.25">
      <c r="A48" s="27" t="s">
        <v>37</v>
      </c>
      <c r="B48" s="28"/>
      <c r="C48" s="14"/>
      <c r="D48" s="73">
        <v>115</v>
      </c>
      <c r="E48" s="74">
        <v>16512070.460000001</v>
      </c>
      <c r="F48" s="74">
        <v>1168143.8500000001</v>
      </c>
      <c r="G48" s="75">
        <f t="shared" si="1"/>
        <v>0.92925515592791386</v>
      </c>
      <c r="H48" s="15"/>
    </row>
    <row r="49" spans="1:8" ht="15.75" x14ac:dyDescent="0.25">
      <c r="A49" s="27" t="s">
        <v>38</v>
      </c>
      <c r="B49" s="28"/>
      <c r="C49" s="14"/>
      <c r="D49" s="73">
        <v>9</v>
      </c>
      <c r="E49" s="74">
        <v>2024180</v>
      </c>
      <c r="F49" s="74">
        <v>152451</v>
      </c>
      <c r="G49" s="75">
        <f t="shared" si="1"/>
        <v>0.92468505765297548</v>
      </c>
      <c r="H49" s="15"/>
    </row>
    <row r="50" spans="1:8" ht="15.75" x14ac:dyDescent="0.25">
      <c r="A50" s="27" t="s">
        <v>39</v>
      </c>
      <c r="B50" s="28"/>
      <c r="C50" s="14"/>
      <c r="D50" s="73">
        <v>15</v>
      </c>
      <c r="E50" s="74">
        <v>1379267.71</v>
      </c>
      <c r="F50" s="74">
        <v>113642.71</v>
      </c>
      <c r="G50" s="75">
        <f t="shared" si="1"/>
        <v>0.91760648844595949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>
        <v>3</v>
      </c>
      <c r="E52" s="74">
        <v>198325</v>
      </c>
      <c r="F52" s="74">
        <v>19945</v>
      </c>
      <c r="G52" s="75">
        <f>1-(+F52/E52)</f>
        <v>0.89943274927517969</v>
      </c>
      <c r="H52" s="15"/>
    </row>
    <row r="53" spans="1:8" ht="15.75" x14ac:dyDescent="0.25">
      <c r="A53" s="29" t="s">
        <v>61</v>
      </c>
      <c r="B53" s="30"/>
      <c r="C53" s="14"/>
      <c r="D53" s="73">
        <v>817</v>
      </c>
      <c r="E53" s="74">
        <v>96254115.840000004</v>
      </c>
      <c r="F53" s="74">
        <v>10522416.449999999</v>
      </c>
      <c r="G53" s="75">
        <f>1-(+F53/E53)</f>
        <v>0.89068086742918029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/>
      <c r="G57" s="79"/>
      <c r="H57" s="15"/>
    </row>
    <row r="58" spans="1:8" x14ac:dyDescent="0.2">
      <c r="A58" s="16" t="s">
        <v>30</v>
      </c>
      <c r="B58" s="28"/>
      <c r="C58" s="14"/>
      <c r="D58" s="77"/>
      <c r="E58" s="78"/>
      <c r="F58" s="76"/>
      <c r="G58" s="79"/>
      <c r="H58" s="15"/>
    </row>
    <row r="59" spans="1:8" ht="15.75" x14ac:dyDescent="0.25">
      <c r="A59" s="32"/>
      <c r="B59" s="18"/>
      <c r="C59" s="14"/>
      <c r="D59" s="77"/>
      <c r="E59" s="80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1139</v>
      </c>
      <c r="E60" s="82">
        <f>SUM(E44:E59)</f>
        <v>142020469.27000001</v>
      </c>
      <c r="F60" s="82">
        <f>SUM(F44:F59)</f>
        <v>13791921.35</v>
      </c>
      <c r="G60" s="83">
        <f>1-(+F60/E60)</f>
        <v>0.90288779201412361</v>
      </c>
      <c r="H60" s="15"/>
    </row>
    <row r="61" spans="1:8" x14ac:dyDescent="0.2">
      <c r="A61" s="33"/>
      <c r="B61" s="33"/>
      <c r="C61" s="33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6"/>
      <c r="D62" s="36"/>
      <c r="E62" s="36"/>
      <c r="F62" s="37">
        <f>F60+F39</f>
        <v>15428412.85</v>
      </c>
      <c r="G62" s="36"/>
      <c r="H62" s="2"/>
    </row>
    <row r="63" spans="1:8" ht="18" x14ac:dyDescent="0.25">
      <c r="A63" s="38"/>
      <c r="B63" s="39"/>
      <c r="C63" s="39"/>
      <c r="D63" s="39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4"/>
      <c r="D5" s="6" t="s">
        <v>81</v>
      </c>
      <c r="E5" s="7"/>
      <c r="F5" s="8"/>
      <c r="G5" s="5"/>
      <c r="H5" s="2"/>
    </row>
    <row r="6" spans="1:8" ht="18" x14ac:dyDescent="0.25">
      <c r="A6" s="23" t="s">
        <v>3</v>
      </c>
      <c r="B6" s="118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3</v>
      </c>
      <c r="E10" s="74">
        <v>275734</v>
      </c>
      <c r="F10" s="74">
        <v>137382</v>
      </c>
      <c r="G10" s="104">
        <f>F10/E10</f>
        <v>0.49824105841136745</v>
      </c>
      <c r="H10" s="15"/>
    </row>
    <row r="11" spans="1:8" ht="15.75" x14ac:dyDescent="0.25">
      <c r="A11" s="93" t="s">
        <v>125</v>
      </c>
      <c r="B11" s="13"/>
      <c r="C11" s="14"/>
      <c r="D11" s="73"/>
      <c r="E11" s="74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17484</v>
      </c>
      <c r="F12" s="74">
        <v>3753</v>
      </c>
      <c r="G12" s="104">
        <f>F12/E12</f>
        <v>0.21465339739190117</v>
      </c>
      <c r="H12" s="15"/>
    </row>
    <row r="13" spans="1:8" ht="15.75" x14ac:dyDescent="0.25">
      <c r="A13" s="93" t="s">
        <v>74</v>
      </c>
      <c r="B13" s="13"/>
      <c r="C13" s="14"/>
      <c r="D13" s="73"/>
      <c r="E13" s="74"/>
      <c r="F13" s="74"/>
      <c r="G13" s="104"/>
      <c r="H13" s="15"/>
    </row>
    <row r="14" spans="1:8" ht="15.75" x14ac:dyDescent="0.25">
      <c r="A14" s="93" t="s">
        <v>109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111</v>
      </c>
      <c r="B15" s="13"/>
      <c r="C15" s="14"/>
      <c r="D15" s="73">
        <v>13</v>
      </c>
      <c r="E15" s="74">
        <v>2956011</v>
      </c>
      <c r="F15" s="74">
        <v>488679</v>
      </c>
      <c r="G15" s="104">
        <f>F15/E15</f>
        <v>0.16531704381343643</v>
      </c>
      <c r="H15" s="15"/>
    </row>
    <row r="16" spans="1:8" ht="15.75" x14ac:dyDescent="0.25">
      <c r="A16" s="93" t="s">
        <v>106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79</v>
      </c>
      <c r="B17" s="13"/>
      <c r="C17" s="14"/>
      <c r="D17" s="73">
        <v>1</v>
      </c>
      <c r="E17" s="74">
        <v>121837</v>
      </c>
      <c r="F17" s="74">
        <v>12811</v>
      </c>
      <c r="G17" s="104">
        <f>F17/E17</f>
        <v>0.10514868225580078</v>
      </c>
      <c r="H17" s="15"/>
    </row>
    <row r="18" spans="1:8" ht="15.75" x14ac:dyDescent="0.25">
      <c r="A18" s="70" t="s">
        <v>117</v>
      </c>
      <c r="B18" s="13"/>
      <c r="C18" s="14"/>
      <c r="D18" s="73"/>
      <c r="E18" s="74"/>
      <c r="F18" s="74"/>
      <c r="G18" s="104"/>
      <c r="H18" s="15"/>
    </row>
    <row r="19" spans="1:8" ht="15.75" x14ac:dyDescent="0.25">
      <c r="A19" s="93" t="s">
        <v>15</v>
      </c>
      <c r="B19" s="13"/>
      <c r="C19" s="14"/>
      <c r="D19" s="73">
        <v>1</v>
      </c>
      <c r="E19" s="74">
        <v>867400</v>
      </c>
      <c r="F19" s="74">
        <v>119381</v>
      </c>
      <c r="G19" s="104">
        <f>F19/E19</f>
        <v>0.13763085081853815</v>
      </c>
      <c r="H19" s="15"/>
    </row>
    <row r="20" spans="1:8" ht="15.75" x14ac:dyDescent="0.25">
      <c r="A20" s="93" t="s">
        <v>59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100</v>
      </c>
      <c r="B21" s="13"/>
      <c r="C21" s="14"/>
      <c r="D21" s="73">
        <v>1</v>
      </c>
      <c r="E21" s="74">
        <v>107060</v>
      </c>
      <c r="F21" s="74">
        <v>39442</v>
      </c>
      <c r="G21" s="104">
        <f>F21/E21</f>
        <v>0.3684102372501401</v>
      </c>
      <c r="H21" s="15"/>
    </row>
    <row r="22" spans="1:8" ht="15.75" x14ac:dyDescent="0.25">
      <c r="A22" s="93" t="s">
        <v>128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118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18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699410</v>
      </c>
      <c r="F25" s="74">
        <v>170839</v>
      </c>
      <c r="G25" s="104">
        <f>F25/E25</f>
        <v>0.24426159191318397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126358</v>
      </c>
      <c r="F29" s="74">
        <v>18274.5</v>
      </c>
      <c r="G29" s="104">
        <f t="shared" ref="G29:G34" si="0">F29/E29</f>
        <v>0.14462479621393184</v>
      </c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80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113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>
        <v>1</v>
      </c>
      <c r="E33" s="74">
        <v>286044</v>
      </c>
      <c r="F33" s="74">
        <v>75539</v>
      </c>
      <c r="G33" s="104">
        <f t="shared" si="0"/>
        <v>0.26408174966089132</v>
      </c>
      <c r="H33" s="15"/>
    </row>
    <row r="34" spans="1:8" ht="15.75" x14ac:dyDescent="0.25">
      <c r="A34" s="70" t="s">
        <v>77</v>
      </c>
      <c r="B34" s="13"/>
      <c r="C34" s="14"/>
      <c r="D34" s="73">
        <v>1</v>
      </c>
      <c r="E34" s="74">
        <v>683306</v>
      </c>
      <c r="F34" s="74">
        <v>137433</v>
      </c>
      <c r="G34" s="104">
        <f t="shared" si="0"/>
        <v>0.20112950859497794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26</v>
      </c>
      <c r="E39" s="82">
        <f>SUM(E9:E38)</f>
        <v>6140644</v>
      </c>
      <c r="F39" s="82">
        <f>SUM(F9:F38)</f>
        <v>1203533.5</v>
      </c>
      <c r="G39" s="106">
        <f>F39/E39</f>
        <v>0.19599467091725234</v>
      </c>
      <c r="H39" s="15"/>
    </row>
    <row r="40" spans="1:8" ht="15.75" x14ac:dyDescent="0.25">
      <c r="A40" s="120"/>
      <c r="B40" s="121"/>
      <c r="C40" s="22"/>
      <c r="D40" s="122"/>
      <c r="E40" s="123"/>
      <c r="F40" s="123"/>
      <c r="G40" s="124"/>
      <c r="H40" s="2"/>
    </row>
    <row r="41" spans="1:8" ht="18" x14ac:dyDescent="0.25">
      <c r="A41" s="23" t="s">
        <v>32</v>
      </c>
      <c r="B41" s="24"/>
      <c r="C41" s="1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14"/>
      <c r="D42" s="89"/>
      <c r="E42" s="25" t="s">
        <v>141</v>
      </c>
      <c r="F42" s="25" t="s">
        <v>141</v>
      </c>
      <c r="G42" s="108" t="s">
        <v>5</v>
      </c>
      <c r="H42" s="15"/>
    </row>
    <row r="43" spans="1:8" ht="15.75" x14ac:dyDescent="0.25">
      <c r="A43" s="26"/>
      <c r="B43" s="26"/>
      <c r="C43" s="14"/>
      <c r="D43" s="89" t="s">
        <v>6</v>
      </c>
      <c r="E43" s="90" t="s">
        <v>142</v>
      </c>
      <c r="F43" s="88" t="s">
        <v>8</v>
      </c>
      <c r="G43" s="109" t="s">
        <v>143</v>
      </c>
      <c r="H43" s="15"/>
    </row>
    <row r="44" spans="1:8" ht="15.75" x14ac:dyDescent="0.25">
      <c r="A44" s="27" t="s">
        <v>33</v>
      </c>
      <c r="B44" s="28"/>
      <c r="C44" s="14"/>
      <c r="D44" s="73">
        <v>44</v>
      </c>
      <c r="E44" s="111">
        <v>7013635.5499999998</v>
      </c>
      <c r="F44" s="74">
        <v>373393.41</v>
      </c>
      <c r="G44" s="104">
        <f>1-(+F44/E44)</f>
        <v>0.94676178889848361</v>
      </c>
      <c r="H44" s="15"/>
    </row>
    <row r="45" spans="1:8" ht="15.75" x14ac:dyDescent="0.25">
      <c r="A45" s="27" t="s">
        <v>34</v>
      </c>
      <c r="B45" s="28"/>
      <c r="C45" s="14"/>
      <c r="D45" s="73">
        <v>5</v>
      </c>
      <c r="E45" s="111">
        <v>1770858.99</v>
      </c>
      <c r="F45" s="74">
        <v>199838.38</v>
      </c>
      <c r="G45" s="104">
        <f>1-(+F45/E45)</f>
        <v>0.8871517262930122</v>
      </c>
      <c r="H45" s="15"/>
    </row>
    <row r="46" spans="1:8" ht="15.75" x14ac:dyDescent="0.25">
      <c r="A46" s="27" t="s">
        <v>35</v>
      </c>
      <c r="B46" s="28"/>
      <c r="C46" s="14"/>
      <c r="D46" s="73">
        <v>115</v>
      </c>
      <c r="E46" s="111">
        <v>7499275.75</v>
      </c>
      <c r="F46" s="74">
        <v>431121.55</v>
      </c>
      <c r="G46" s="104">
        <f>1-(+F46/E46)</f>
        <v>0.94251157520111195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111">
        <v>2746219.25</v>
      </c>
      <c r="F47" s="74">
        <v>243311.22</v>
      </c>
      <c r="G47" s="104">
        <f>1-(+F47/E47)</f>
        <v>0.9114013857415062</v>
      </c>
      <c r="H47" s="15"/>
    </row>
    <row r="48" spans="1:8" ht="15.75" x14ac:dyDescent="0.25">
      <c r="A48" s="27" t="s">
        <v>37</v>
      </c>
      <c r="B48" s="28"/>
      <c r="C48" s="14"/>
      <c r="D48" s="73">
        <v>86</v>
      </c>
      <c r="E48" s="111">
        <v>18617400.640000001</v>
      </c>
      <c r="F48" s="74">
        <v>1137045.68</v>
      </c>
      <c r="G48" s="104">
        <f t="shared" ref="G48:G54" si="1">1-(+F48/E48)</f>
        <v>0.93892564800066525</v>
      </c>
      <c r="H48" s="15"/>
    </row>
    <row r="49" spans="1:8" ht="15.75" x14ac:dyDescent="0.25">
      <c r="A49" s="27" t="s">
        <v>38</v>
      </c>
      <c r="B49" s="28"/>
      <c r="C49" s="14"/>
      <c r="D49" s="73">
        <v>3</v>
      </c>
      <c r="E49" s="111">
        <v>1831264</v>
      </c>
      <c r="F49" s="74">
        <v>71389.279999999999</v>
      </c>
      <c r="G49" s="104">
        <f t="shared" si="1"/>
        <v>0.96101639086445212</v>
      </c>
      <c r="H49" s="2"/>
    </row>
    <row r="50" spans="1:8" ht="15.75" x14ac:dyDescent="0.25">
      <c r="A50" s="27" t="s">
        <v>39</v>
      </c>
      <c r="B50" s="28"/>
      <c r="C50" s="21"/>
      <c r="D50" s="73">
        <v>10</v>
      </c>
      <c r="E50" s="111">
        <v>1503780</v>
      </c>
      <c r="F50" s="74">
        <v>91168.92</v>
      </c>
      <c r="G50" s="104">
        <f t="shared" si="1"/>
        <v>0.93937349878306664</v>
      </c>
      <c r="H50" s="2"/>
    </row>
    <row r="51" spans="1:8" ht="15.75" x14ac:dyDescent="0.25">
      <c r="A51" s="27" t="s">
        <v>40</v>
      </c>
      <c r="B51" s="28"/>
      <c r="C51" s="33"/>
      <c r="D51" s="73"/>
      <c r="E51" s="111"/>
      <c r="F51" s="74"/>
      <c r="G51" s="104"/>
      <c r="H51" s="2"/>
    </row>
    <row r="52" spans="1:8" ht="18" x14ac:dyDescent="0.25">
      <c r="A52" s="54" t="s">
        <v>41</v>
      </c>
      <c r="B52" s="28"/>
      <c r="C52" s="36"/>
      <c r="D52" s="73">
        <v>4</v>
      </c>
      <c r="E52" s="111">
        <v>392150</v>
      </c>
      <c r="F52" s="74">
        <v>12630.55</v>
      </c>
      <c r="G52" s="104">
        <f t="shared" si="1"/>
        <v>0.96779153385184236</v>
      </c>
      <c r="H52" s="2"/>
    </row>
    <row r="53" spans="1:8" ht="18" x14ac:dyDescent="0.25">
      <c r="A53" s="55" t="s">
        <v>60</v>
      </c>
      <c r="B53" s="28"/>
      <c r="C53" s="36"/>
      <c r="D53" s="73"/>
      <c r="E53" s="111"/>
      <c r="F53" s="74"/>
      <c r="G53" s="104"/>
      <c r="H53" s="2"/>
    </row>
    <row r="54" spans="1:8" ht="15.75" x14ac:dyDescent="0.25">
      <c r="A54" s="27" t="s">
        <v>101</v>
      </c>
      <c r="B54" s="28"/>
      <c r="C54" s="40"/>
      <c r="D54" s="73">
        <v>953</v>
      </c>
      <c r="E54" s="111">
        <v>101783443.68000001</v>
      </c>
      <c r="F54" s="74">
        <v>11851472.17</v>
      </c>
      <c r="G54" s="104">
        <f t="shared" si="1"/>
        <v>0.88356188647674183</v>
      </c>
      <c r="H54" s="2"/>
    </row>
    <row r="55" spans="1:8" ht="15.75" x14ac:dyDescent="0.25">
      <c r="A55" s="71" t="s">
        <v>102</v>
      </c>
      <c r="B55" s="30"/>
      <c r="C55" s="40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40"/>
      <c r="D56" s="77"/>
      <c r="E56" s="96"/>
      <c r="F56" s="74"/>
      <c r="G56" s="105"/>
      <c r="H56" s="2"/>
    </row>
    <row r="57" spans="1:8" ht="18" x14ac:dyDescent="0.25">
      <c r="A57" s="16" t="s">
        <v>43</v>
      </c>
      <c r="B57" s="28"/>
      <c r="C57" s="39"/>
      <c r="D57" s="77"/>
      <c r="E57" s="96"/>
      <c r="F57" s="74"/>
      <c r="G57" s="105"/>
      <c r="H57" s="2"/>
    </row>
    <row r="58" spans="1:8" ht="18" x14ac:dyDescent="0.25">
      <c r="A58" s="16" t="s">
        <v>44</v>
      </c>
      <c r="B58" s="28"/>
      <c r="C58" s="39"/>
      <c r="D58" s="77"/>
      <c r="E58" s="95"/>
      <c r="F58" s="74"/>
      <c r="G58" s="105"/>
      <c r="H58" s="2"/>
    </row>
    <row r="59" spans="1:8" ht="18" x14ac:dyDescent="0.25">
      <c r="A59" s="16" t="s">
        <v>30</v>
      </c>
      <c r="B59" s="28"/>
      <c r="C59" s="117"/>
      <c r="D59" s="77"/>
      <c r="E59" s="95"/>
      <c r="F59" s="74"/>
      <c r="G59" s="105"/>
      <c r="H59" s="2"/>
    </row>
    <row r="60" spans="1:8" ht="18" x14ac:dyDescent="0.25">
      <c r="A60" s="32"/>
      <c r="B60" s="18"/>
      <c r="C60" s="39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9"/>
      <c r="D61" s="81">
        <f>SUM(D44:D57)</f>
        <v>1225</v>
      </c>
      <c r="E61" s="82">
        <f>SUM(E44:E60)</f>
        <v>143158027.86000001</v>
      </c>
      <c r="F61" s="82">
        <f>SUM(F44:F60)</f>
        <v>14411371.16</v>
      </c>
      <c r="G61" s="110">
        <f>1-(+F61/E61)</f>
        <v>0.89933242742004338</v>
      </c>
      <c r="H61" s="2"/>
    </row>
    <row r="62" spans="1:8" ht="18" x14ac:dyDescent="0.25">
      <c r="A62" s="33"/>
      <c r="B62" s="33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36"/>
      <c r="E63" s="36"/>
      <c r="F63" s="37">
        <f>F61+F39</f>
        <v>15614904.66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2</v>
      </c>
      <c r="E10" s="99">
        <v>159559</v>
      </c>
      <c r="F10" s="74">
        <v>55580.5</v>
      </c>
      <c r="G10" s="104">
        <f>F10/E10</f>
        <v>0.34833823225264637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74</v>
      </c>
      <c r="B13" s="13"/>
      <c r="C13" s="14"/>
      <c r="D13" s="73">
        <v>7</v>
      </c>
      <c r="E13" s="99">
        <v>1421350</v>
      </c>
      <c r="F13" s="74">
        <v>456041</v>
      </c>
      <c r="G13" s="104">
        <f t="shared" ref="G13:G18" si="0">F13/E13</f>
        <v>0.32085059978189751</v>
      </c>
      <c r="H13" s="15"/>
    </row>
    <row r="14" spans="1:8" ht="15.75" x14ac:dyDescent="0.25">
      <c r="A14" s="93" t="s">
        <v>126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116</v>
      </c>
      <c r="B15" s="13"/>
      <c r="C15" s="14"/>
      <c r="D15" s="73">
        <v>2</v>
      </c>
      <c r="E15" s="99">
        <v>212511</v>
      </c>
      <c r="F15" s="74">
        <v>62424</v>
      </c>
      <c r="G15" s="104">
        <f t="shared" si="0"/>
        <v>0.29374479438711409</v>
      </c>
      <c r="H15" s="15"/>
    </row>
    <row r="16" spans="1:8" ht="15.75" x14ac:dyDescent="0.25">
      <c r="A16" s="93" t="s">
        <v>124</v>
      </c>
      <c r="B16" s="13"/>
      <c r="C16" s="14"/>
      <c r="D16" s="73"/>
      <c r="E16" s="99"/>
      <c r="F16" s="74"/>
      <c r="G16" s="104"/>
      <c r="H16" s="15"/>
    </row>
    <row r="17" spans="1:8" ht="15.75" x14ac:dyDescent="0.25">
      <c r="A17" s="93" t="s">
        <v>55</v>
      </c>
      <c r="B17" s="13"/>
      <c r="C17" s="14"/>
      <c r="D17" s="73"/>
      <c r="E17" s="99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307554</v>
      </c>
      <c r="F18" s="74">
        <v>63564.5</v>
      </c>
      <c r="G18" s="104">
        <f t="shared" si="0"/>
        <v>0.20667752654818342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70" t="s">
        <v>132</v>
      </c>
      <c r="B20" s="13"/>
      <c r="C20" s="14"/>
      <c r="D20" s="73"/>
      <c r="E20" s="99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100</v>
      </c>
      <c r="B22" s="13"/>
      <c r="C22" s="14"/>
      <c r="D22" s="73">
        <v>1</v>
      </c>
      <c r="E22" s="99">
        <v>101264</v>
      </c>
      <c r="F22" s="74">
        <v>24554</v>
      </c>
      <c r="G22" s="104">
        <f>F22/E22</f>
        <v>0.24247511455206194</v>
      </c>
      <c r="H22" s="15"/>
    </row>
    <row r="23" spans="1:8" ht="15.75" x14ac:dyDescent="0.25">
      <c r="A23" s="93" t="s">
        <v>71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3" t="s">
        <v>159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4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108</v>
      </c>
      <c r="B30" s="13"/>
      <c r="C30" s="14"/>
      <c r="D30" s="73">
        <v>1</v>
      </c>
      <c r="E30" s="74">
        <v>254260</v>
      </c>
      <c r="F30" s="74">
        <v>67900</v>
      </c>
      <c r="G30" s="104">
        <f>F30/E30</f>
        <v>0.26704947691339576</v>
      </c>
      <c r="H30" s="15"/>
    </row>
    <row r="31" spans="1:8" ht="15.75" x14ac:dyDescent="0.25">
      <c r="A31" s="70" t="s">
        <v>76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158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/>
      <c r="E33" s="74"/>
      <c r="F33" s="74"/>
      <c r="G33" s="104"/>
      <c r="H33" s="15"/>
    </row>
    <row r="34" spans="1:8" ht="15.75" x14ac:dyDescent="0.25">
      <c r="A34" s="70" t="s">
        <v>77</v>
      </c>
      <c r="B34" s="13"/>
      <c r="C34" s="14"/>
      <c r="D34" s="73">
        <v>2</v>
      </c>
      <c r="E34" s="74">
        <v>324940</v>
      </c>
      <c r="F34" s="74">
        <v>127122</v>
      </c>
      <c r="G34" s="104">
        <f>F34/E34</f>
        <v>0.39121684003200591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16</v>
      </c>
      <c r="E39" s="82">
        <f>SUM(E9:E38)</f>
        <v>2781438</v>
      </c>
      <c r="F39" s="82">
        <f>SUM(F9:F38)</f>
        <v>857186</v>
      </c>
      <c r="G39" s="106">
        <f>F39/E39</f>
        <v>0.30818087622301843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109" t="s">
        <v>143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2632249.5</v>
      </c>
      <c r="F44" s="74">
        <v>167407.70000000001</v>
      </c>
      <c r="G44" s="104">
        <f>1-(+F44/E44)</f>
        <v>0.93640127958994768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104"/>
      <c r="H45" s="15"/>
    </row>
    <row r="46" spans="1:8" ht="15.75" x14ac:dyDescent="0.25">
      <c r="A46" s="27" t="s">
        <v>35</v>
      </c>
      <c r="B46" s="28"/>
      <c r="C46" s="14"/>
      <c r="D46" s="73">
        <v>102</v>
      </c>
      <c r="E46" s="74">
        <v>7639643.5</v>
      </c>
      <c r="F46" s="74">
        <v>559486.4</v>
      </c>
      <c r="G46" s="104">
        <f t="shared" ref="G46:G52" si="1">1-(+F46/E46)</f>
        <v>0.92676537851537177</v>
      </c>
      <c r="H46" s="15"/>
    </row>
    <row r="47" spans="1:8" ht="15.75" x14ac:dyDescent="0.25">
      <c r="A47" s="27" t="s">
        <v>36</v>
      </c>
      <c r="B47" s="28"/>
      <c r="C47" s="14"/>
      <c r="D47" s="73">
        <v>34</v>
      </c>
      <c r="E47" s="74">
        <v>4393577</v>
      </c>
      <c r="F47" s="74">
        <v>223351.98</v>
      </c>
      <c r="G47" s="104">
        <f t="shared" si="1"/>
        <v>0.94916397732417113</v>
      </c>
      <c r="H47" s="15"/>
    </row>
    <row r="48" spans="1:8" ht="15.75" x14ac:dyDescent="0.25">
      <c r="A48" s="27" t="s">
        <v>37</v>
      </c>
      <c r="B48" s="28"/>
      <c r="C48" s="14"/>
      <c r="D48" s="73">
        <v>76</v>
      </c>
      <c r="E48" s="74">
        <v>9531840</v>
      </c>
      <c r="F48" s="74">
        <v>891602.87</v>
      </c>
      <c r="G48" s="104">
        <f t="shared" si="1"/>
        <v>0.90646057109645151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959235</v>
      </c>
      <c r="F49" s="74">
        <v>32474</v>
      </c>
      <c r="G49" s="104">
        <f t="shared" si="1"/>
        <v>0.96614593921197622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1856300</v>
      </c>
      <c r="F50" s="74">
        <v>131000.75</v>
      </c>
      <c r="G50" s="104">
        <f t="shared" si="1"/>
        <v>0.92942910628669939</v>
      </c>
      <c r="H50" s="15"/>
    </row>
    <row r="51" spans="1:8" ht="15.75" x14ac:dyDescent="0.25">
      <c r="A51" s="27" t="s">
        <v>40</v>
      </c>
      <c r="B51" s="28"/>
      <c r="C51" s="14"/>
      <c r="D51" s="73">
        <v>1</v>
      </c>
      <c r="E51" s="74">
        <v>130200</v>
      </c>
      <c r="F51" s="74">
        <v>2342</v>
      </c>
      <c r="G51" s="104">
        <f t="shared" si="1"/>
        <v>0.98201228878648239</v>
      </c>
      <c r="H51" s="15"/>
    </row>
    <row r="52" spans="1:8" ht="15.75" x14ac:dyDescent="0.25">
      <c r="A52" s="54" t="s">
        <v>41</v>
      </c>
      <c r="B52" s="28"/>
      <c r="C52" s="14"/>
      <c r="D52" s="73">
        <v>1</v>
      </c>
      <c r="E52" s="74">
        <v>258275</v>
      </c>
      <c r="F52" s="74">
        <v>43097.53</v>
      </c>
      <c r="G52" s="104">
        <f t="shared" si="1"/>
        <v>0.8331331720065821</v>
      </c>
      <c r="H52" s="15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15"/>
    </row>
    <row r="54" spans="1:8" ht="15.75" x14ac:dyDescent="0.25">
      <c r="A54" s="27" t="s">
        <v>101</v>
      </c>
      <c r="B54" s="28"/>
      <c r="C54" s="14"/>
      <c r="D54" s="73">
        <v>590</v>
      </c>
      <c r="E54" s="74">
        <v>48033044.439999998</v>
      </c>
      <c r="F54" s="74">
        <v>5633626.2999999998</v>
      </c>
      <c r="G54" s="104">
        <f>1-(+F54/E54)</f>
        <v>0.88271352845357975</v>
      </c>
      <c r="H54" s="15"/>
    </row>
    <row r="55" spans="1:8" ht="15.75" x14ac:dyDescent="0.25">
      <c r="A55" s="71" t="s">
        <v>102</v>
      </c>
      <c r="B55" s="30"/>
      <c r="C55" s="14"/>
      <c r="D55" s="73"/>
      <c r="E55" s="74"/>
      <c r="F55" s="74"/>
      <c r="G55" s="104"/>
      <c r="H55" s="15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15"/>
    </row>
    <row r="58" spans="1:8" x14ac:dyDescent="0.2">
      <c r="A58" s="16" t="s">
        <v>44</v>
      </c>
      <c r="B58" s="28"/>
      <c r="C58" s="14"/>
      <c r="D58" s="77"/>
      <c r="E58" s="95"/>
      <c r="F58" s="74">
        <v>30000</v>
      </c>
      <c r="G58" s="105"/>
      <c r="H58" s="15"/>
    </row>
    <row r="59" spans="1:8" x14ac:dyDescent="0.2">
      <c r="A59" s="16" t="s">
        <v>30</v>
      </c>
      <c r="B59" s="28"/>
      <c r="C59" s="21"/>
      <c r="D59" s="77"/>
      <c r="E59" s="95"/>
      <c r="F59" s="74"/>
      <c r="G59" s="105"/>
      <c r="H59" s="15"/>
    </row>
    <row r="60" spans="1:8" ht="15.75" x14ac:dyDescent="0.25">
      <c r="A60" s="32"/>
      <c r="B60" s="18"/>
      <c r="C60" s="33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6"/>
      <c r="D61" s="81">
        <f>SUM(D44:D57)</f>
        <v>835</v>
      </c>
      <c r="E61" s="82">
        <f>SUM(E44:E60)</f>
        <v>75434364.439999998</v>
      </c>
      <c r="F61" s="82">
        <f>SUM(F44:F60)</f>
        <v>7714389.5300000003</v>
      </c>
      <c r="G61" s="110">
        <f>1-(+F61/E61)</f>
        <v>0.89773375056223914</v>
      </c>
      <c r="H61" s="2"/>
    </row>
    <row r="62" spans="1:8" ht="18" x14ac:dyDescent="0.25">
      <c r="A62" s="38"/>
      <c r="B62" s="39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40"/>
      <c r="C63" s="40"/>
      <c r="D63" s="36"/>
      <c r="E63" s="36"/>
      <c r="F63" s="37">
        <f>F61+F27</f>
        <v>7714389.5300000003</v>
      </c>
      <c r="G63" s="36"/>
      <c r="H63" s="2"/>
    </row>
    <row r="64" spans="1:8" ht="18" x14ac:dyDescent="0.25">
      <c r="A64" s="35"/>
      <c r="B64" s="40"/>
      <c r="C64" s="40"/>
      <c r="D64" s="36"/>
      <c r="E64" s="36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8" x14ac:dyDescent="0.25">
      <c r="A67" s="4"/>
      <c r="B67" s="39"/>
      <c r="C67" s="39"/>
      <c r="D67" s="39"/>
      <c r="E67" s="39"/>
      <c r="F67" s="37"/>
      <c r="G67" s="39"/>
      <c r="H67" s="2"/>
    </row>
    <row r="68" spans="1:8" x14ac:dyDescent="0.2">
      <c r="A68" s="42" t="s">
        <v>50</v>
      </c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83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118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99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162395</v>
      </c>
      <c r="F17" s="74">
        <v>60735</v>
      </c>
      <c r="G17" s="75">
        <f>F17/E17</f>
        <v>0.37399550478770899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145776</v>
      </c>
      <c r="F18" s="74">
        <v>51784</v>
      </c>
      <c r="G18" s="75">
        <f>F18/E18</f>
        <v>0.35522994182855888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135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115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>
        <v>1</v>
      </c>
      <c r="E31" s="74">
        <v>21385</v>
      </c>
      <c r="F31" s="74">
        <v>1838</v>
      </c>
      <c r="G31" s="75">
        <f>F31/E31</f>
        <v>8.5948094458732763E-2</v>
      </c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122</v>
      </c>
      <c r="B33" s="13"/>
      <c r="C33" s="14"/>
      <c r="D33" s="73">
        <v>3</v>
      </c>
      <c r="E33" s="74">
        <v>371998</v>
      </c>
      <c r="F33" s="74">
        <v>100299</v>
      </c>
      <c r="G33" s="75">
        <f>F33/E33</f>
        <v>0.26962241732482434</v>
      </c>
      <c r="H33" s="15"/>
    </row>
    <row r="34" spans="1:8" ht="15.75" x14ac:dyDescent="0.25">
      <c r="A34" s="70" t="s">
        <v>138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701554</v>
      </c>
      <c r="F39" s="82">
        <f>SUM(F9:F38)</f>
        <v>214656</v>
      </c>
      <c r="G39" s="83">
        <f>F39/E39</f>
        <v>0.30597217035324437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x14ac:dyDescent="0.25">
      <c r="A44" s="27" t="s">
        <v>33</v>
      </c>
      <c r="B44" s="28"/>
      <c r="C44" s="14"/>
      <c r="D44" s="73">
        <v>36</v>
      </c>
      <c r="E44" s="74">
        <v>2625071.9</v>
      </c>
      <c r="F44" s="74">
        <v>189566.85</v>
      </c>
      <c r="G44" s="75">
        <f>1-(+F44/E44)</f>
        <v>0.92778603511774282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48</v>
      </c>
      <c r="E46" s="74">
        <v>3015593.75</v>
      </c>
      <c r="F46" s="74">
        <v>272896.01</v>
      </c>
      <c r="G46" s="75">
        <f>1-(+F46/E46)</f>
        <v>0.90950504854972591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37</v>
      </c>
      <c r="E48" s="74">
        <v>4600072.18</v>
      </c>
      <c r="F48" s="74">
        <v>345053.2</v>
      </c>
      <c r="G48" s="75">
        <f>1-(+F48/E48)</f>
        <v>0.9249896117934393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134175</v>
      </c>
      <c r="F50" s="74">
        <v>26400</v>
      </c>
      <c r="G50" s="75">
        <f>1-(+F50/E50)</f>
        <v>0.80324203465623256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2">
        <v>314</v>
      </c>
      <c r="E53" s="113">
        <v>26983694.120000001</v>
      </c>
      <c r="F53" s="113">
        <v>3323835.67</v>
      </c>
      <c r="G53" s="75">
        <f>1-(+F53/E53)</f>
        <v>0.87682058449008238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438</v>
      </c>
      <c r="E60" s="82">
        <f>SUM(E44:E59)</f>
        <v>37358606.950000003</v>
      </c>
      <c r="F60" s="82">
        <f>SUM(F44:F59)</f>
        <v>4157751.73</v>
      </c>
      <c r="G60" s="83">
        <f>1-(F60/E60)</f>
        <v>0.88870699232536565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4372407.7300000004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MAY 2021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154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512596</v>
      </c>
      <c r="F15" s="74">
        <v>116765</v>
      </c>
      <c r="G15" s="75">
        <f>F15/E15</f>
        <v>0.22779147710867817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100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556309</v>
      </c>
      <c r="F19" s="74">
        <v>226200</v>
      </c>
      <c r="G19" s="75">
        <f>F19/E19</f>
        <v>0.40660855747435326</v>
      </c>
      <c r="H19" s="66"/>
    </row>
    <row r="20" spans="1:8" ht="15.75" x14ac:dyDescent="0.25">
      <c r="A20" s="93" t="s">
        <v>94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95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107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852497</v>
      </c>
      <c r="F24" s="74">
        <v>99918</v>
      </c>
      <c r="G24" s="75">
        <f>F24/E24</f>
        <v>0.117206277558748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24198</v>
      </c>
      <c r="F26" s="74">
        <v>24198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66"/>
    </row>
    <row r="29" spans="1:8" ht="15.75" x14ac:dyDescent="0.25">
      <c r="A29" s="70" t="s">
        <v>96</v>
      </c>
      <c r="B29" s="13"/>
      <c r="C29" s="14"/>
      <c r="D29" s="73">
        <v>1</v>
      </c>
      <c r="E29" s="74">
        <v>96878</v>
      </c>
      <c r="F29" s="74">
        <v>23665</v>
      </c>
      <c r="G29" s="75">
        <f>F29/E29</f>
        <v>0.24427630628212804</v>
      </c>
      <c r="H29" s="66"/>
    </row>
    <row r="30" spans="1:8" ht="15.75" x14ac:dyDescent="0.25">
      <c r="A30" s="70" t="s">
        <v>122</v>
      </c>
      <c r="B30" s="13"/>
      <c r="C30" s="14"/>
      <c r="D30" s="73">
        <v>11</v>
      </c>
      <c r="E30" s="74">
        <v>986977</v>
      </c>
      <c r="F30" s="74">
        <v>177627.5</v>
      </c>
      <c r="G30" s="75">
        <f>F30/E30</f>
        <v>0.179971265794441</v>
      </c>
      <c r="H30" s="66"/>
    </row>
    <row r="31" spans="1:8" ht="15.75" x14ac:dyDescent="0.25">
      <c r="A31" s="70" t="s">
        <v>131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98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136</v>
      </c>
      <c r="B34" s="13"/>
      <c r="C34" s="14"/>
      <c r="D34" s="73">
        <v>1</v>
      </c>
      <c r="E34" s="74">
        <v>62306</v>
      </c>
      <c r="F34" s="74">
        <v>26940.5</v>
      </c>
      <c r="G34" s="75">
        <f>F34/E34</f>
        <v>0.43239013899142942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23</v>
      </c>
      <c r="E39" s="82">
        <f>SUM(E9:E38)</f>
        <v>3091761</v>
      </c>
      <c r="F39" s="82">
        <f>SUM(F9:F38)</f>
        <v>695314</v>
      </c>
      <c r="G39" s="83">
        <f>F39/E39</f>
        <v>0.22489254505765485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548020.44999999995</v>
      </c>
      <c r="F44" s="74">
        <v>49006.46</v>
      </c>
      <c r="G44" s="75">
        <f>1-(+F44/E44)</f>
        <v>0.91057549038544094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99</v>
      </c>
      <c r="E46" s="74">
        <v>5009899</v>
      </c>
      <c r="F46" s="74">
        <v>465279.9</v>
      </c>
      <c r="G46" s="75">
        <f t="shared" ref="G46:G52" si="0">1-(+F46/E46)</f>
        <v>0.90712788820692791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1973014.75</v>
      </c>
      <c r="F47" s="74">
        <v>103352.25</v>
      </c>
      <c r="G47" s="75">
        <f t="shared" si="0"/>
        <v>0.94761709206684841</v>
      </c>
      <c r="H47" s="66"/>
    </row>
    <row r="48" spans="1:8" ht="15.75" x14ac:dyDescent="0.25">
      <c r="A48" s="27" t="s">
        <v>37</v>
      </c>
      <c r="B48" s="28"/>
      <c r="C48" s="14"/>
      <c r="D48" s="73">
        <v>105</v>
      </c>
      <c r="E48" s="74">
        <v>5996371</v>
      </c>
      <c r="F48" s="74">
        <v>563232.67000000004</v>
      </c>
      <c r="G48" s="75">
        <f t="shared" si="0"/>
        <v>0.90607107698973266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9</v>
      </c>
      <c r="E50" s="74">
        <v>2131205</v>
      </c>
      <c r="F50" s="74">
        <v>175668.09</v>
      </c>
      <c r="G50" s="75">
        <f t="shared" si="0"/>
        <v>0.91757334934931178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694110</v>
      </c>
      <c r="F51" s="74">
        <v>38220</v>
      </c>
      <c r="G51" s="75">
        <f t="shared" si="0"/>
        <v>0.94493668150581323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858025</v>
      </c>
      <c r="F52" s="74">
        <v>59300</v>
      </c>
      <c r="G52" s="75">
        <f t="shared" si="0"/>
        <v>0.93088779464467819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575</v>
      </c>
      <c r="E54" s="74">
        <v>41974210.670000002</v>
      </c>
      <c r="F54" s="74">
        <v>4803207.91</v>
      </c>
      <c r="G54" s="75">
        <f>1-(+F54/E54)</f>
        <v>0.88556764181314385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1275927.33</v>
      </c>
      <c r="F55" s="74">
        <v>73275.41</v>
      </c>
      <c r="G55" s="75">
        <f>1-(+F55/E55)</f>
        <v>0.94257085942347518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842</v>
      </c>
      <c r="E61" s="82">
        <f>SUM(E44:E60)</f>
        <v>60460783.200000003</v>
      </c>
      <c r="F61" s="82">
        <f>SUM(F44:F60)</f>
        <v>6330542.6900000004</v>
      </c>
      <c r="G61" s="83">
        <f>1-(F61/E61)</f>
        <v>0.89529505979009549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7025856.6900000004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6"/>
      <c r="B71" s="117"/>
      <c r="C71" s="117"/>
      <c r="D71" s="117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A23" sqref="A23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84</v>
      </c>
      <c r="B3" s="36"/>
      <c r="C3" s="21"/>
      <c r="D3" s="21"/>
    </row>
    <row r="4" spans="1:4" ht="23.25" x14ac:dyDescent="0.35">
      <c r="A4" s="56" t="str">
        <f>ARG!$A$3</f>
        <v>MONTH ENDED:  MAY 2021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5" t="s">
        <v>85</v>
      </c>
      <c r="B6" s="126">
        <f>+ARG!$D$39+CARUTHERSVILLE!$D$39+HOLLYWOOD!$D$40+HARKC!$D$40+CASINOKC!$D$39+AMERKC!$D$39+LAGRANGE!$D$39+AMERSC!$D$39+RIVERCITY!$D$39+LUMIERE!$D$39+ISLEBV!$D$39+STJO!$D$39+CAPE!$D$39</f>
        <v>453</v>
      </c>
      <c r="C6" s="58"/>
      <c r="D6" s="21"/>
    </row>
    <row r="7" spans="1:4" ht="21.75" thickTop="1" thickBot="1" x14ac:dyDescent="0.35">
      <c r="A7" s="127" t="s">
        <v>86</v>
      </c>
      <c r="B7" s="135">
        <f>+ARG!$E$39+CARUTHERSVILLE!$E$39+HOLLYWOOD!$E$40+HARKC!$E$40+CASINOKC!$E$39+AMERKC!$E$39+LAGRANGE!$E$39+AMERSC!$E$39+RIVERCITY!$E$39+LUMIERE!$E$39+ISLEBV!$E$39+STJO!$E$39+CAPE!$E$39</f>
        <v>103026260.5</v>
      </c>
      <c r="C7" s="58"/>
      <c r="D7" s="21"/>
    </row>
    <row r="8" spans="1:4" ht="21" thickTop="1" x14ac:dyDescent="0.3">
      <c r="A8" s="127" t="s">
        <v>87</v>
      </c>
      <c r="B8" s="135">
        <f>+ARG!$F$39+CARUTHERSVILLE!$F$39+HOLLYWOOD!$F$40+HARKC!$F$40+CASINOKC!$F$39+AMERKC!$F$39+LAGRANGE!$F$39+AMERSC!$F$39+RIVERCITY!$F$39+LUMIERE!$F$39+ISLEBV!$F$39+STJO!$F$39+CAPE!$F$39</f>
        <v>21707248.359999999</v>
      </c>
      <c r="C8" s="58"/>
      <c r="D8" s="21"/>
    </row>
    <row r="9" spans="1:4" ht="20.25" x14ac:dyDescent="0.3">
      <c r="A9" s="127" t="s">
        <v>88</v>
      </c>
      <c r="B9" s="115">
        <f>B8/B7</f>
        <v>0.2106962657350841</v>
      </c>
      <c r="C9" s="58"/>
      <c r="D9" s="21"/>
    </row>
    <row r="10" spans="1:4" ht="21" thickBot="1" x14ac:dyDescent="0.35">
      <c r="A10" s="129"/>
      <c r="B10" s="130"/>
      <c r="C10" s="58"/>
      <c r="D10" s="21"/>
    </row>
    <row r="11" spans="1:4" ht="21.75" thickTop="1" thickBot="1" x14ac:dyDescent="0.35">
      <c r="A11" s="127" t="s">
        <v>151</v>
      </c>
      <c r="B11" s="126">
        <f>+AMERSC!$D$51</f>
        <v>28</v>
      </c>
      <c r="C11" s="58"/>
      <c r="D11" s="21"/>
    </row>
    <row r="12" spans="1:4" ht="21.75" thickTop="1" thickBot="1" x14ac:dyDescent="0.35">
      <c r="A12" s="127" t="s">
        <v>152</v>
      </c>
      <c r="B12" s="135">
        <f>AMERSC!$E$51</f>
        <v>1327100.25</v>
      </c>
      <c r="C12" s="58"/>
      <c r="D12" s="21"/>
    </row>
    <row r="13" spans="1:4" ht="21" thickTop="1" x14ac:dyDescent="0.3">
      <c r="A13" s="127" t="s">
        <v>153</v>
      </c>
      <c r="B13" s="135">
        <f>+AMERSC!$F$51</f>
        <v>69986.59</v>
      </c>
      <c r="C13" s="58"/>
      <c r="D13" s="21"/>
    </row>
    <row r="14" spans="1:4" ht="20.25" x14ac:dyDescent="0.3">
      <c r="A14" s="127" t="s">
        <v>92</v>
      </c>
      <c r="B14" s="115">
        <f>1-(B13/B12)</f>
        <v>0.94726352436449324</v>
      </c>
      <c r="C14" s="58"/>
      <c r="D14" s="21"/>
    </row>
    <row r="15" spans="1:4" ht="21" thickBot="1" x14ac:dyDescent="0.35">
      <c r="A15" s="129"/>
      <c r="B15" s="130"/>
      <c r="C15" s="58"/>
      <c r="D15" s="21"/>
    </row>
    <row r="16" spans="1:4" ht="21.75" thickTop="1" thickBot="1" x14ac:dyDescent="0.35">
      <c r="A16" s="127" t="s">
        <v>89</v>
      </c>
      <c r="B16" s="126">
        <f>+ARG!$D$60+CARUTHERSVILLE!$D$60+HOLLYWOOD!$D$62+HARKC!$D$62+CASINOKC!$D$62+AMERKC!$D$62+LAGRANGE!$D$60+AMERSC!$D$73+RIVERCITY!$D$61+LUMIERE!$D$61+ISLEBV!$D$61+STJO!$D$60+CAPE!$D$61</f>
        <v>14516</v>
      </c>
      <c r="C16" s="58"/>
      <c r="D16" s="21"/>
    </row>
    <row r="17" spans="1:4" ht="21.75" thickTop="1" thickBot="1" x14ac:dyDescent="0.35">
      <c r="A17" s="127" t="s">
        <v>90</v>
      </c>
      <c r="B17" s="135">
        <f>+ARG!$E$60+CARUTHERSVILLE!$E$60+HOLLYWOOD!$E$62+HARKC!$E$62+CASINOKC!$E$62+AMERKC!$E$62+LAGRANGE!$E$60+AMERSC!$E$73+RIVERCITY!$E$61+LUMIERE!$E$61+ISLEBV!$E$61+STJO!$E$60+CAPE!$E$61</f>
        <v>1551336210.3500004</v>
      </c>
      <c r="C17" s="58"/>
      <c r="D17" s="21"/>
    </row>
    <row r="18" spans="1:4" ht="21" thickTop="1" x14ac:dyDescent="0.3">
      <c r="A18" s="127" t="s">
        <v>91</v>
      </c>
      <c r="B18" s="135">
        <f>+ARG!$F$60+CARUTHERSVILLE!$F$60+HOLLYWOOD!$F$62+HARKC!$F$62+CASINOKC!$F$62+AMERKC!$F$62+LAGRANGE!$F$60+AMERSC!$F$73+RIVERCITY!$F$61+LUMIERE!$F$61+ISLEBV!$F$61+STJO!$F$60+CAPE!$F$61</f>
        <v>151511109.75999996</v>
      </c>
      <c r="C18" s="21"/>
      <c r="D18" s="21"/>
    </row>
    <row r="19" spans="1:4" ht="20.25" x14ac:dyDescent="0.3">
      <c r="A19" s="127" t="s">
        <v>92</v>
      </c>
      <c r="B19" s="115">
        <f>1-(B18/B17)</f>
        <v>0.90233509103367271</v>
      </c>
      <c r="C19" s="21"/>
      <c r="D19" s="21"/>
    </row>
    <row r="20" spans="1:4" ht="20.25" x14ac:dyDescent="0.3">
      <c r="A20" s="129"/>
      <c r="B20" s="131"/>
      <c r="C20" s="21"/>
      <c r="D20" s="21"/>
    </row>
    <row r="21" spans="1:4" ht="20.25" x14ac:dyDescent="0.3">
      <c r="A21" s="127" t="s">
        <v>93</v>
      </c>
      <c r="B21" s="128">
        <f>B18+B8+B13</f>
        <v>173288344.70999995</v>
      </c>
      <c r="C21" s="21"/>
      <c r="D21" s="21"/>
    </row>
    <row r="22" spans="1:4" ht="21" thickBot="1" x14ac:dyDescent="0.35">
      <c r="A22" s="129"/>
      <c r="B22" s="132"/>
    </row>
    <row r="23" spans="1:4" ht="18.75" thickTop="1" x14ac:dyDescent="0.25">
      <c r="A23" s="133"/>
      <c r="B23" s="134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144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155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117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120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127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495378</v>
      </c>
      <c r="F18" s="74">
        <v>101736.5</v>
      </c>
      <c r="G18" s="75">
        <f>F18/E18</f>
        <v>0.20537145371817078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113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19864</v>
      </c>
      <c r="F29" s="74">
        <v>9069</v>
      </c>
      <c r="G29" s="75">
        <f>F29/E29</f>
        <v>0.45655457108336689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285168</v>
      </c>
      <c r="F30" s="74">
        <v>97911</v>
      </c>
      <c r="G30" s="75">
        <f>F30/E30</f>
        <v>0.34334497559333443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122</v>
      </c>
      <c r="B32" s="13"/>
      <c r="C32" s="14"/>
      <c r="D32" s="73">
        <v>4</v>
      </c>
      <c r="E32" s="74">
        <v>742538</v>
      </c>
      <c r="F32" s="74">
        <v>198644</v>
      </c>
      <c r="G32" s="75">
        <f>F32/E32</f>
        <v>0.26752031545860278</v>
      </c>
      <c r="H32" s="15"/>
    </row>
    <row r="33" spans="1:8" ht="15.75" x14ac:dyDescent="0.25">
      <c r="A33" s="70" t="s">
        <v>100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17540</v>
      </c>
      <c r="F34" s="74">
        <v>11687.5</v>
      </c>
      <c r="G34" s="75">
        <f>F34/E34</f>
        <v>0.66633409350057016</v>
      </c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9</v>
      </c>
      <c r="E39" s="82">
        <f>SUM(E9:E38)</f>
        <v>1560488</v>
      </c>
      <c r="F39" s="82">
        <f>SUM(F9:F38)</f>
        <v>419048</v>
      </c>
      <c r="G39" s="83">
        <f>F39/E39</f>
        <v>0.26853650909202764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x14ac:dyDescent="0.25">
      <c r="A44" s="27" t="s">
        <v>33</v>
      </c>
      <c r="B44" s="28"/>
      <c r="C44" s="14"/>
      <c r="D44" s="73">
        <v>12</v>
      </c>
      <c r="E44" s="74">
        <v>262464.3</v>
      </c>
      <c r="F44" s="74">
        <v>27008.55</v>
      </c>
      <c r="G44" s="75">
        <f>1-(+F44/E44)</f>
        <v>0.89709629080983588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40</v>
      </c>
      <c r="E46" s="74">
        <v>1506880</v>
      </c>
      <c r="F46" s="74">
        <v>144176.89000000001</v>
      </c>
      <c r="G46" s="75">
        <f>1-(+F46/E46)</f>
        <v>0.90432092137396469</v>
      </c>
      <c r="H46" s="15"/>
    </row>
    <row r="47" spans="1:8" ht="15.75" x14ac:dyDescent="0.25">
      <c r="A47" s="27" t="s">
        <v>36</v>
      </c>
      <c r="B47" s="28"/>
      <c r="C47" s="14"/>
      <c r="D47" s="73">
        <v>9</v>
      </c>
      <c r="E47" s="74">
        <v>972566.75</v>
      </c>
      <c r="F47" s="74">
        <v>52357</v>
      </c>
      <c r="G47" s="75">
        <f>1-(+F47/E47)</f>
        <v>0.94616616288804856</v>
      </c>
      <c r="H47" s="15"/>
    </row>
    <row r="48" spans="1:8" ht="15.75" x14ac:dyDescent="0.25">
      <c r="A48" s="27" t="s">
        <v>37</v>
      </c>
      <c r="B48" s="28"/>
      <c r="C48" s="14"/>
      <c r="D48" s="73">
        <v>43</v>
      </c>
      <c r="E48" s="74">
        <v>3720260.5</v>
      </c>
      <c r="F48" s="74">
        <v>325301</v>
      </c>
      <c r="G48" s="75">
        <f>1-(+F48/E48)</f>
        <v>0.91255961780095773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1021970</v>
      </c>
      <c r="F50" s="74">
        <v>102935</v>
      </c>
      <c r="G50" s="75">
        <f>1-(+F50/E50)</f>
        <v>0.89927786529937281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415</v>
      </c>
      <c r="E53" s="74">
        <v>35495364.759999998</v>
      </c>
      <c r="F53" s="74">
        <v>3839080.36</v>
      </c>
      <c r="G53" s="75">
        <f>1-(+F53/E53)</f>
        <v>0.89184276916274174</v>
      </c>
      <c r="H53" s="15"/>
    </row>
    <row r="54" spans="1:8" ht="15.75" x14ac:dyDescent="0.25">
      <c r="A54" s="29" t="s">
        <v>62</v>
      </c>
      <c r="B54" s="30"/>
      <c r="C54" s="14"/>
      <c r="D54" s="73">
        <v>8</v>
      </c>
      <c r="E54" s="74">
        <v>267374.28999999998</v>
      </c>
      <c r="F54" s="74">
        <v>20332.41</v>
      </c>
      <c r="G54" s="75">
        <f>1-(+F54/E54)</f>
        <v>0.92395525388772426</v>
      </c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530</v>
      </c>
      <c r="E60" s="82">
        <f>SUM(E44:E59)</f>
        <v>43246880.599999994</v>
      </c>
      <c r="F60" s="82">
        <f>SUM(F44:F59)</f>
        <v>4511191.21</v>
      </c>
      <c r="G60" s="83">
        <f>1-(F60/E60)</f>
        <v>0.89568747739923693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4930239.21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103</v>
      </c>
      <c r="B9" s="13"/>
      <c r="C9" s="14"/>
      <c r="D9" s="73">
        <v>5</v>
      </c>
      <c r="E9" s="74">
        <v>1012993</v>
      </c>
      <c r="F9" s="74">
        <v>195600.5</v>
      </c>
      <c r="G9" s="75">
        <f>F9/E9</f>
        <v>0.19309166006082965</v>
      </c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106</v>
      </c>
      <c r="B11" s="13"/>
      <c r="C11" s="14"/>
      <c r="D11" s="73">
        <v>1</v>
      </c>
      <c r="E11" s="74">
        <v>1024908</v>
      </c>
      <c r="F11" s="74">
        <v>228486.5</v>
      </c>
      <c r="G11" s="75">
        <f>F11/E11</f>
        <v>0.22293366819265728</v>
      </c>
      <c r="H11" s="15"/>
    </row>
    <row r="12" spans="1:8" ht="15.75" x14ac:dyDescent="0.25">
      <c r="A12" s="93" t="s">
        <v>67</v>
      </c>
      <c r="B12" s="13"/>
      <c r="C12" s="14"/>
      <c r="D12" s="73">
        <v>2</v>
      </c>
      <c r="E12" s="74">
        <v>67938</v>
      </c>
      <c r="F12" s="74">
        <v>29822</v>
      </c>
      <c r="G12" s="75">
        <f>F12/E12</f>
        <v>0.43895905089934939</v>
      </c>
      <c r="H12" s="15"/>
    </row>
    <row r="13" spans="1:8" ht="15.75" x14ac:dyDescent="0.25">
      <c r="A13" s="93" t="s">
        <v>110</v>
      </c>
      <c r="B13" s="13"/>
      <c r="C13" s="14"/>
      <c r="D13" s="73">
        <v>3</v>
      </c>
      <c r="E13" s="74">
        <v>683097</v>
      </c>
      <c r="F13" s="74">
        <v>60401.9</v>
      </c>
      <c r="G13" s="75">
        <f>F13/E13</f>
        <v>8.8423606017886194E-2</v>
      </c>
      <c r="H13" s="15"/>
    </row>
    <row r="14" spans="1:8" ht="15.75" x14ac:dyDescent="0.25">
      <c r="A14" s="93" t="s">
        <v>25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53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74">
        <v>1095574</v>
      </c>
      <c r="F17" s="74">
        <v>240637</v>
      </c>
      <c r="G17" s="75">
        <f t="shared" ref="G17:G25" si="0">F17/E17</f>
        <v>0.21964467941006266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74">
        <v>1109157</v>
      </c>
      <c r="F18" s="74">
        <v>207456</v>
      </c>
      <c r="G18" s="75">
        <f t="shared" si="0"/>
        <v>0.18703934609798253</v>
      </c>
      <c r="H18" s="15"/>
    </row>
    <row r="19" spans="1:8" ht="15.75" x14ac:dyDescent="0.25">
      <c r="A19" s="93" t="s">
        <v>54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73">
        <v>1</v>
      </c>
      <c r="E20" s="74">
        <v>50248</v>
      </c>
      <c r="F20" s="74">
        <v>18213</v>
      </c>
      <c r="G20" s="75">
        <f t="shared" si="0"/>
        <v>0.36246218754975323</v>
      </c>
      <c r="H20" s="15"/>
    </row>
    <row r="21" spans="1:8" ht="15.75" x14ac:dyDescent="0.25">
      <c r="A21" s="93" t="s">
        <v>119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6</v>
      </c>
      <c r="E22" s="74">
        <v>4190820</v>
      </c>
      <c r="F22" s="74">
        <v>628824</v>
      </c>
      <c r="G22" s="75">
        <f t="shared" si="0"/>
        <v>0.15004796197402895</v>
      </c>
      <c r="H22" s="15"/>
    </row>
    <row r="23" spans="1:8" ht="15.75" x14ac:dyDescent="0.25">
      <c r="A23" s="93" t="s">
        <v>56</v>
      </c>
      <c r="B23" s="13"/>
      <c r="C23" s="14"/>
      <c r="D23" s="73">
        <v>4</v>
      </c>
      <c r="E23" s="74">
        <v>768665</v>
      </c>
      <c r="F23" s="74">
        <v>113093.5</v>
      </c>
      <c r="G23" s="75">
        <f t="shared" si="0"/>
        <v>0.14712976394137889</v>
      </c>
      <c r="H23" s="15"/>
    </row>
    <row r="24" spans="1:8" ht="15.75" x14ac:dyDescent="0.25">
      <c r="A24" s="94" t="s">
        <v>20</v>
      </c>
      <c r="B24" s="13"/>
      <c r="C24" s="14"/>
      <c r="D24" s="73">
        <v>6</v>
      </c>
      <c r="E24" s="74">
        <v>665635</v>
      </c>
      <c r="F24" s="74">
        <v>170166.5</v>
      </c>
      <c r="G24" s="75">
        <f t="shared" si="0"/>
        <v>0.25564536119645148</v>
      </c>
      <c r="H24" s="15"/>
    </row>
    <row r="25" spans="1:8" ht="15.75" x14ac:dyDescent="0.25">
      <c r="A25" s="94" t="s">
        <v>21</v>
      </c>
      <c r="B25" s="13"/>
      <c r="C25" s="14"/>
      <c r="D25" s="73">
        <v>20</v>
      </c>
      <c r="E25" s="74">
        <v>160548</v>
      </c>
      <c r="F25" s="74">
        <v>160548</v>
      </c>
      <c r="G25" s="75">
        <f t="shared" si="0"/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74">
        <v>43745</v>
      </c>
      <c r="F27" s="74">
        <v>-37653</v>
      </c>
      <c r="G27" s="75">
        <f>F27/E27</f>
        <v>-0.86073837009943999</v>
      </c>
      <c r="H27" s="15"/>
    </row>
    <row r="28" spans="1:8" ht="15.75" x14ac:dyDescent="0.25">
      <c r="A28" s="93" t="s">
        <v>129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74">
        <v>269526</v>
      </c>
      <c r="F29" s="74">
        <v>96226</v>
      </c>
      <c r="G29" s="75">
        <f>F29/E29</f>
        <v>0.35701935991332934</v>
      </c>
      <c r="H29" s="15"/>
    </row>
    <row r="30" spans="1:8" ht="15.75" x14ac:dyDescent="0.25">
      <c r="A30" s="70" t="s">
        <v>123</v>
      </c>
      <c r="B30" s="13"/>
      <c r="C30" s="14"/>
      <c r="D30" s="73">
        <v>2</v>
      </c>
      <c r="E30" s="74">
        <v>45836</v>
      </c>
      <c r="F30" s="74">
        <v>8380</v>
      </c>
      <c r="G30" s="75">
        <f>F30/E30</f>
        <v>0.18282572650318527</v>
      </c>
      <c r="H30" s="15"/>
    </row>
    <row r="31" spans="1:8" ht="15.75" x14ac:dyDescent="0.25">
      <c r="A31" s="70" t="s">
        <v>130</v>
      </c>
      <c r="B31" s="13"/>
      <c r="C31" s="14"/>
      <c r="D31" s="73"/>
      <c r="E31" s="76"/>
      <c r="F31" s="74"/>
      <c r="G31" s="75"/>
      <c r="H31" s="15"/>
    </row>
    <row r="32" spans="1:8" ht="15.75" x14ac:dyDescent="0.25">
      <c r="A32" s="70" t="s">
        <v>132</v>
      </c>
      <c r="B32" s="13"/>
      <c r="C32" s="14"/>
      <c r="D32" s="73"/>
      <c r="E32" s="76"/>
      <c r="F32" s="74"/>
      <c r="G32" s="75"/>
      <c r="H32" s="15"/>
    </row>
    <row r="33" spans="1:8" ht="15.75" x14ac:dyDescent="0.25">
      <c r="A33" s="70" t="s">
        <v>58</v>
      </c>
      <c r="B33" s="13"/>
      <c r="C33" s="14"/>
      <c r="D33" s="73">
        <v>24</v>
      </c>
      <c r="E33" s="76">
        <v>1300273</v>
      </c>
      <c r="F33" s="76">
        <v>336066.5</v>
      </c>
      <c r="G33" s="75">
        <f>F33/E33</f>
        <v>0.25845841604032382</v>
      </c>
      <c r="H33" s="15"/>
    </row>
    <row r="34" spans="1:8" ht="15.75" x14ac:dyDescent="0.25">
      <c r="A34" s="93" t="s">
        <v>158</v>
      </c>
      <c r="B34" s="13"/>
      <c r="C34" s="14"/>
      <c r="D34" s="73"/>
      <c r="E34" s="74"/>
      <c r="F34" s="74"/>
      <c r="G34" s="75"/>
      <c r="H34" s="15"/>
    </row>
    <row r="35" spans="1:8" ht="15.75" x14ac:dyDescent="0.25">
      <c r="A35" s="93" t="s">
        <v>100</v>
      </c>
      <c r="B35" s="13"/>
      <c r="C35" s="14"/>
      <c r="D35" s="73">
        <v>2</v>
      </c>
      <c r="E35" s="74">
        <v>256479</v>
      </c>
      <c r="F35" s="74">
        <v>40011</v>
      </c>
      <c r="G35" s="75">
        <f>F35/E35</f>
        <v>0.1560010761114945</v>
      </c>
      <c r="H35" s="15"/>
    </row>
    <row r="36" spans="1:8" x14ac:dyDescent="0.2">
      <c r="A36" s="16" t="s">
        <v>28</v>
      </c>
      <c r="B36" s="13"/>
      <c r="C36" s="14"/>
      <c r="D36" s="77"/>
      <c r="E36" s="78">
        <v>295830</v>
      </c>
      <c r="F36" s="74">
        <v>55846</v>
      </c>
      <c r="G36" s="79"/>
      <c r="H36" s="15"/>
    </row>
    <row r="37" spans="1:8" x14ac:dyDescent="0.2">
      <c r="A37" s="16" t="s">
        <v>29</v>
      </c>
      <c r="B37" s="13"/>
      <c r="C37" s="14"/>
      <c r="D37" s="77"/>
      <c r="E37" s="78"/>
      <c r="F37" s="74"/>
      <c r="G37" s="79"/>
      <c r="H37" s="15"/>
    </row>
    <row r="38" spans="1:8" x14ac:dyDescent="0.2">
      <c r="A38" s="16" t="s">
        <v>30</v>
      </c>
      <c r="B38" s="13"/>
      <c r="C38" s="14"/>
      <c r="D38" s="77"/>
      <c r="E38" s="78"/>
      <c r="F38" s="76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82</v>
      </c>
      <c r="E40" s="82">
        <f>SUM(E9:E39)</f>
        <v>13041272</v>
      </c>
      <c r="F40" s="82">
        <f>SUM(F9:F39)</f>
        <v>2552125.4</v>
      </c>
      <c r="G40" s="83">
        <f>F40/E40</f>
        <v>0.19569604866764528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141</v>
      </c>
      <c r="F43" s="25" t="s">
        <v>141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142</v>
      </c>
      <c r="F44" s="88" t="s">
        <v>8</v>
      </c>
      <c r="G44" s="88" t="s">
        <v>143</v>
      </c>
      <c r="H44" s="15"/>
    </row>
    <row r="45" spans="1:8" ht="15.75" x14ac:dyDescent="0.25">
      <c r="A45" s="27" t="s">
        <v>33</v>
      </c>
      <c r="B45" s="28"/>
      <c r="C45" s="14"/>
      <c r="D45" s="73">
        <v>127</v>
      </c>
      <c r="E45" s="74">
        <v>27708720.510000002</v>
      </c>
      <c r="F45" s="74">
        <v>1597724.81</v>
      </c>
      <c r="G45" s="75">
        <f t="shared" ref="G45:G51" si="1">1-(+F45/E45)</f>
        <v>0.94233855693829727</v>
      </c>
      <c r="H45" s="15"/>
    </row>
    <row r="46" spans="1:8" ht="15.75" x14ac:dyDescent="0.25">
      <c r="A46" s="27" t="s">
        <v>34</v>
      </c>
      <c r="B46" s="28"/>
      <c r="C46" s="14"/>
      <c r="D46" s="73">
        <v>3</v>
      </c>
      <c r="E46" s="74">
        <v>2953703.51</v>
      </c>
      <c r="F46" s="74">
        <v>275693.61</v>
      </c>
      <c r="G46" s="75">
        <f t="shared" si="1"/>
        <v>0.90666171839298793</v>
      </c>
      <c r="H46" s="15"/>
    </row>
    <row r="47" spans="1:8" ht="15.75" x14ac:dyDescent="0.25">
      <c r="A47" s="27" t="s">
        <v>35</v>
      </c>
      <c r="B47" s="28"/>
      <c r="C47" s="14"/>
      <c r="D47" s="73">
        <v>161</v>
      </c>
      <c r="E47" s="74">
        <v>29111853.5</v>
      </c>
      <c r="F47" s="74">
        <v>1745997.69</v>
      </c>
      <c r="G47" s="75">
        <f t="shared" si="1"/>
        <v>0.940024509603966</v>
      </c>
      <c r="H47" s="15"/>
    </row>
    <row r="48" spans="1:8" ht="15.75" x14ac:dyDescent="0.25">
      <c r="A48" s="27" t="s">
        <v>36</v>
      </c>
      <c r="B48" s="28"/>
      <c r="C48" s="14"/>
      <c r="D48" s="73">
        <v>15</v>
      </c>
      <c r="E48" s="74">
        <v>912681</v>
      </c>
      <c r="F48" s="74">
        <v>81807.5</v>
      </c>
      <c r="G48" s="75">
        <f t="shared" si="1"/>
        <v>0.910365724716522</v>
      </c>
      <c r="H48" s="15"/>
    </row>
    <row r="49" spans="1:8" ht="15.75" x14ac:dyDescent="0.25">
      <c r="A49" s="27" t="s">
        <v>37</v>
      </c>
      <c r="B49" s="28"/>
      <c r="C49" s="14"/>
      <c r="D49" s="73">
        <v>103</v>
      </c>
      <c r="E49" s="74">
        <v>11372776.609999999</v>
      </c>
      <c r="F49" s="74">
        <v>728931.51</v>
      </c>
      <c r="G49" s="75">
        <f t="shared" si="1"/>
        <v>0.93590558093271126</v>
      </c>
      <c r="H49" s="15"/>
    </row>
    <row r="50" spans="1:8" ht="15.75" x14ac:dyDescent="0.25">
      <c r="A50" s="27" t="s">
        <v>38</v>
      </c>
      <c r="B50" s="28"/>
      <c r="C50" s="14"/>
      <c r="D50" s="73">
        <v>2</v>
      </c>
      <c r="E50" s="74">
        <v>359934</v>
      </c>
      <c r="F50" s="74">
        <v>46878</v>
      </c>
      <c r="G50" s="75">
        <f t="shared" si="1"/>
        <v>0.86975945590024839</v>
      </c>
      <c r="H50" s="15"/>
    </row>
    <row r="51" spans="1:8" ht="15.75" x14ac:dyDescent="0.25">
      <c r="A51" s="27" t="s">
        <v>39</v>
      </c>
      <c r="B51" s="28"/>
      <c r="C51" s="14"/>
      <c r="D51" s="73">
        <v>19</v>
      </c>
      <c r="E51" s="74">
        <v>2400465</v>
      </c>
      <c r="F51" s="74">
        <v>144470</v>
      </c>
      <c r="G51" s="75">
        <f t="shared" si="1"/>
        <v>0.93981582735011759</v>
      </c>
      <c r="H51" s="15"/>
    </row>
    <row r="52" spans="1:8" ht="15.75" x14ac:dyDescent="0.25">
      <c r="A52" s="27" t="s">
        <v>40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41</v>
      </c>
      <c r="B53" s="28"/>
      <c r="C53" s="14"/>
      <c r="D53" s="73">
        <v>4</v>
      </c>
      <c r="E53" s="74">
        <v>396400</v>
      </c>
      <c r="F53" s="74">
        <v>44525</v>
      </c>
      <c r="G53" s="75">
        <f>1-(+F53/E53)</f>
        <v>0.88767658930373361</v>
      </c>
      <c r="H53" s="15"/>
    </row>
    <row r="54" spans="1:8" ht="15.75" x14ac:dyDescent="0.25">
      <c r="A54" s="29" t="s">
        <v>60</v>
      </c>
      <c r="B54" s="30"/>
      <c r="C54" s="14"/>
      <c r="D54" s="73">
        <v>2</v>
      </c>
      <c r="E54" s="74">
        <v>41600</v>
      </c>
      <c r="F54" s="74">
        <v>12500</v>
      </c>
      <c r="G54" s="75">
        <f>1-(+F54/E54)</f>
        <v>0.69951923076923084</v>
      </c>
      <c r="H54" s="15"/>
    </row>
    <row r="55" spans="1:8" ht="15.75" x14ac:dyDescent="0.25">
      <c r="A55" s="27" t="s">
        <v>61</v>
      </c>
      <c r="B55" s="30"/>
      <c r="C55" s="14"/>
      <c r="D55" s="73">
        <v>917</v>
      </c>
      <c r="E55" s="74">
        <v>112218389.59999999</v>
      </c>
      <c r="F55" s="74">
        <v>12898969.039999999</v>
      </c>
      <c r="G55" s="75">
        <f>1-(+F55/E55)</f>
        <v>0.88505476610403966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78"/>
      <c r="F60" s="76"/>
      <c r="G60" s="79"/>
      <c r="H60" s="15"/>
    </row>
    <row r="61" spans="1:8" ht="15.75" x14ac:dyDescent="0.25">
      <c r="A61" s="32"/>
      <c r="B61" s="18"/>
      <c r="C61" s="21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33"/>
      <c r="D62" s="81">
        <f>SUM(D45:D58)</f>
        <v>1353</v>
      </c>
      <c r="E62" s="82">
        <f>SUM(E45:E61)</f>
        <v>187476523.72999999</v>
      </c>
      <c r="F62" s="82">
        <f>SUM(F45:F61)</f>
        <v>17577497.16</v>
      </c>
      <c r="G62" s="83">
        <f>1-(+F62/E62)</f>
        <v>0.90624160929442676</v>
      </c>
      <c r="H62" s="2"/>
    </row>
    <row r="63" spans="1:8" ht="18" x14ac:dyDescent="0.25">
      <c r="A63" s="33"/>
      <c r="B63" s="33"/>
      <c r="C63" s="36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36"/>
      <c r="E64" s="36"/>
      <c r="F64" s="37">
        <f>F62+F40</f>
        <v>20129622.559999999</v>
      </c>
      <c r="G64" s="36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103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9</v>
      </c>
      <c r="E10" s="99">
        <v>2625783</v>
      </c>
      <c r="F10" s="74">
        <v>672260</v>
      </c>
      <c r="G10" s="100">
        <f>F10/E10</f>
        <v>0.25602267971115661</v>
      </c>
      <c r="H10" s="15"/>
    </row>
    <row r="11" spans="1:8" ht="15.75" x14ac:dyDescent="0.25">
      <c r="A11" s="93" t="s">
        <v>106</v>
      </c>
      <c r="B11" s="13"/>
      <c r="C11" s="14"/>
      <c r="D11" s="73">
        <v>6</v>
      </c>
      <c r="E11" s="99">
        <v>515153</v>
      </c>
      <c r="F11" s="74">
        <v>151549</v>
      </c>
      <c r="G11" s="100">
        <f>F11/E11</f>
        <v>0.29418250500336796</v>
      </c>
      <c r="H11" s="15"/>
    </row>
    <row r="12" spans="1:8" ht="15.75" x14ac:dyDescent="0.25">
      <c r="A12" s="93" t="s">
        <v>67</v>
      </c>
      <c r="B12" s="13"/>
      <c r="C12" s="14"/>
      <c r="D12" s="73">
        <v>1</v>
      </c>
      <c r="E12" s="99">
        <v>59707</v>
      </c>
      <c r="F12" s="74">
        <v>29813.5</v>
      </c>
      <c r="G12" s="100">
        <f>F12/E12</f>
        <v>0.49933006180179879</v>
      </c>
      <c r="H12" s="15"/>
    </row>
    <row r="13" spans="1:8" ht="15.75" x14ac:dyDescent="0.25">
      <c r="A13" s="93" t="s">
        <v>110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73">
        <v>2</v>
      </c>
      <c r="E14" s="99">
        <v>474323</v>
      </c>
      <c r="F14" s="74">
        <v>168770.5</v>
      </c>
      <c r="G14" s="100">
        <f>F14/E14</f>
        <v>0.35581344358169431</v>
      </c>
      <c r="H14" s="15"/>
    </row>
    <row r="15" spans="1:8" ht="15.75" x14ac:dyDescent="0.25">
      <c r="A15" s="93" t="s">
        <v>53</v>
      </c>
      <c r="B15" s="13"/>
      <c r="C15" s="14"/>
      <c r="D15" s="73"/>
      <c r="E15" s="99"/>
      <c r="F15" s="74"/>
      <c r="G15" s="100"/>
      <c r="H15" s="15"/>
    </row>
    <row r="16" spans="1:8" ht="15.75" x14ac:dyDescent="0.25">
      <c r="A16" s="93" t="s">
        <v>10</v>
      </c>
      <c r="B16" s="13"/>
      <c r="C16" s="14"/>
      <c r="D16" s="73"/>
      <c r="E16" s="99"/>
      <c r="F16" s="74"/>
      <c r="G16" s="100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99">
        <v>1056028</v>
      </c>
      <c r="F17" s="74">
        <v>265383</v>
      </c>
      <c r="G17" s="75">
        <f t="shared" ref="G17:G23" si="0">F17/E17</f>
        <v>0.25130299575390047</v>
      </c>
      <c r="H17" s="15"/>
    </row>
    <row r="18" spans="1:8" ht="15.75" x14ac:dyDescent="0.25">
      <c r="A18" s="93" t="s">
        <v>15</v>
      </c>
      <c r="B18" s="13"/>
      <c r="C18" s="14"/>
      <c r="D18" s="73">
        <v>3</v>
      </c>
      <c r="E18" s="99">
        <v>1335158</v>
      </c>
      <c r="F18" s="74">
        <v>425653</v>
      </c>
      <c r="G18" s="100">
        <f t="shared" si="0"/>
        <v>0.3188034674547881</v>
      </c>
      <c r="H18" s="15"/>
    </row>
    <row r="19" spans="1:8" ht="15.75" x14ac:dyDescent="0.25">
      <c r="A19" s="93" t="s">
        <v>54</v>
      </c>
      <c r="B19" s="13"/>
      <c r="C19" s="14"/>
      <c r="D19" s="73">
        <v>1</v>
      </c>
      <c r="E19" s="99">
        <v>456673</v>
      </c>
      <c r="F19" s="74">
        <v>187013</v>
      </c>
      <c r="G19" s="75">
        <f t="shared" si="0"/>
        <v>0.40951183888690595</v>
      </c>
      <c r="H19" s="15"/>
    </row>
    <row r="20" spans="1:8" ht="15.75" x14ac:dyDescent="0.25">
      <c r="A20" s="93" t="s">
        <v>17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119</v>
      </c>
      <c r="B21" s="13"/>
      <c r="C21" s="14"/>
      <c r="D21" s="73"/>
      <c r="E21" s="99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7</v>
      </c>
      <c r="E22" s="99">
        <v>3244207</v>
      </c>
      <c r="F22" s="74">
        <v>470961</v>
      </c>
      <c r="G22" s="75">
        <f t="shared" si="0"/>
        <v>0.14516983657331362</v>
      </c>
      <c r="H22" s="15"/>
    </row>
    <row r="23" spans="1:8" ht="15.75" x14ac:dyDescent="0.25">
      <c r="A23" s="93" t="s">
        <v>56</v>
      </c>
      <c r="B23" s="13"/>
      <c r="C23" s="14"/>
      <c r="D23" s="73">
        <v>3</v>
      </c>
      <c r="E23" s="99">
        <v>969478</v>
      </c>
      <c r="F23" s="74">
        <v>358868</v>
      </c>
      <c r="G23" s="75">
        <f t="shared" si="0"/>
        <v>0.37016621315800874</v>
      </c>
      <c r="H23" s="15"/>
    </row>
    <row r="24" spans="1:8" ht="15.75" x14ac:dyDescent="0.25">
      <c r="A24" s="94" t="s">
        <v>20</v>
      </c>
      <c r="B24" s="13"/>
      <c r="C24" s="14"/>
      <c r="D24" s="73">
        <v>4</v>
      </c>
      <c r="E24" s="99">
        <v>717409</v>
      </c>
      <c r="F24" s="74">
        <v>147186.5</v>
      </c>
      <c r="G24" s="75">
        <f>F24/E24</f>
        <v>0.20516399989406323</v>
      </c>
      <c r="H24" s="15"/>
    </row>
    <row r="25" spans="1:8" ht="15.75" x14ac:dyDescent="0.25">
      <c r="A25" s="94" t="s">
        <v>21</v>
      </c>
      <c r="B25" s="13"/>
      <c r="C25" s="14"/>
      <c r="D25" s="73">
        <v>13</v>
      </c>
      <c r="E25" s="99">
        <v>279699</v>
      </c>
      <c r="F25" s="74">
        <v>279699</v>
      </c>
      <c r="G25" s="75">
        <f>F25/E25</f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99">
        <v>74285</v>
      </c>
      <c r="F27" s="74">
        <v>15200</v>
      </c>
      <c r="G27" s="75">
        <f>F27/E27</f>
        <v>0.20461735208992393</v>
      </c>
      <c r="H27" s="15"/>
    </row>
    <row r="28" spans="1:8" ht="15.75" x14ac:dyDescent="0.25">
      <c r="A28" s="93" t="s">
        <v>129</v>
      </c>
      <c r="B28" s="13"/>
      <c r="C28" s="14"/>
      <c r="D28" s="73"/>
      <c r="E28" s="99"/>
      <c r="F28" s="74"/>
      <c r="G28" s="100"/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99">
        <v>160320</v>
      </c>
      <c r="F29" s="74">
        <v>24799</v>
      </c>
      <c r="G29" s="75">
        <f>F29/E29</f>
        <v>0.15468438123752495</v>
      </c>
      <c r="H29" s="15"/>
    </row>
    <row r="30" spans="1:8" ht="15.75" x14ac:dyDescent="0.25">
      <c r="A30" s="70" t="s">
        <v>123</v>
      </c>
      <c r="B30" s="13"/>
      <c r="C30" s="14"/>
      <c r="D30" s="101">
        <v>1</v>
      </c>
      <c r="E30" s="99">
        <v>100565</v>
      </c>
      <c r="F30" s="99">
        <v>23624</v>
      </c>
      <c r="G30" s="102">
        <f>F30/E30</f>
        <v>0.23491274300203849</v>
      </c>
      <c r="H30" s="15"/>
    </row>
    <row r="31" spans="1:8" ht="15.75" x14ac:dyDescent="0.25">
      <c r="A31" s="70" t="s">
        <v>130</v>
      </c>
      <c r="B31" s="13"/>
      <c r="C31" s="14"/>
      <c r="D31" s="73"/>
      <c r="E31" s="103"/>
      <c r="F31" s="74"/>
      <c r="G31" s="100"/>
      <c r="H31" s="15"/>
    </row>
    <row r="32" spans="1:8" ht="15.75" x14ac:dyDescent="0.25">
      <c r="A32" s="70" t="s">
        <v>132</v>
      </c>
      <c r="B32" s="13"/>
      <c r="C32" s="14"/>
      <c r="D32" s="73"/>
      <c r="E32" s="103"/>
      <c r="F32" s="74"/>
      <c r="G32" s="100"/>
      <c r="H32" s="15"/>
    </row>
    <row r="33" spans="1:8" ht="15.75" x14ac:dyDescent="0.25">
      <c r="A33" s="70" t="s">
        <v>58</v>
      </c>
      <c r="B33" s="13"/>
      <c r="C33" s="14"/>
      <c r="D33" s="73">
        <v>8</v>
      </c>
      <c r="E33" s="103">
        <v>1287089</v>
      </c>
      <c r="F33" s="76">
        <v>235106.5</v>
      </c>
      <c r="G33" s="100">
        <f>F33/E33</f>
        <v>0.18266530131171971</v>
      </c>
      <c r="H33" s="15"/>
    </row>
    <row r="34" spans="1:8" ht="15.75" x14ac:dyDescent="0.25">
      <c r="A34" s="93" t="s">
        <v>158</v>
      </c>
      <c r="B34" s="13"/>
      <c r="C34" s="14"/>
      <c r="D34" s="73">
        <v>1</v>
      </c>
      <c r="E34" s="99">
        <v>221927</v>
      </c>
      <c r="F34" s="74">
        <v>56279</v>
      </c>
      <c r="G34" s="100">
        <f>F34/E34</f>
        <v>0.25359239750007884</v>
      </c>
      <c r="H34" s="15"/>
    </row>
    <row r="35" spans="1:8" ht="15.75" x14ac:dyDescent="0.25">
      <c r="A35" s="93" t="s">
        <v>100</v>
      </c>
      <c r="B35" s="13"/>
      <c r="C35" s="14"/>
      <c r="D35" s="73">
        <v>1</v>
      </c>
      <c r="E35" s="99">
        <v>257800</v>
      </c>
      <c r="F35" s="74">
        <v>88381</v>
      </c>
      <c r="G35" s="100">
        <f>F35/E35</f>
        <v>0.34282777346780452</v>
      </c>
      <c r="H35" s="15"/>
    </row>
    <row r="36" spans="1:8" x14ac:dyDescent="0.2">
      <c r="A36" s="16" t="s">
        <v>28</v>
      </c>
      <c r="B36" s="13"/>
      <c r="C36" s="14"/>
      <c r="D36" s="77"/>
      <c r="E36" s="103"/>
      <c r="F36" s="76"/>
      <c r="G36" s="79"/>
      <c r="H36" s="15"/>
    </row>
    <row r="37" spans="1:8" x14ac:dyDescent="0.2">
      <c r="A37" s="16" t="s">
        <v>29</v>
      </c>
      <c r="B37" s="13"/>
      <c r="C37" s="14"/>
      <c r="D37" s="77"/>
      <c r="E37" s="103"/>
      <c r="F37" s="76">
        <v>500</v>
      </c>
      <c r="G37" s="79"/>
      <c r="H37" s="15"/>
    </row>
    <row r="38" spans="1:8" x14ac:dyDescent="0.2">
      <c r="A38" s="16" t="s">
        <v>30</v>
      </c>
      <c r="B38" s="13"/>
      <c r="C38" s="14"/>
      <c r="D38" s="77"/>
      <c r="E38" s="99"/>
      <c r="F38" s="74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64</v>
      </c>
      <c r="E40" s="82">
        <f>SUM(E9:E39)</f>
        <v>13835604</v>
      </c>
      <c r="F40" s="82">
        <f>SUM(F9:F39)</f>
        <v>3601046</v>
      </c>
      <c r="G40" s="83">
        <f>F40/E40</f>
        <v>0.26027385577095152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141</v>
      </c>
      <c r="F43" s="25" t="s">
        <v>141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142</v>
      </c>
      <c r="F44" s="88" t="s">
        <v>8</v>
      </c>
      <c r="G44" s="88" t="s">
        <v>143</v>
      </c>
      <c r="H44" s="15"/>
    </row>
    <row r="45" spans="1:8" ht="15.75" x14ac:dyDescent="0.25">
      <c r="A45" s="27" t="s">
        <v>33</v>
      </c>
      <c r="B45" s="28"/>
      <c r="C45" s="14"/>
      <c r="D45" s="73">
        <v>52</v>
      </c>
      <c r="E45" s="74">
        <v>8450724.6999999993</v>
      </c>
      <c r="F45" s="74">
        <v>589995.94999999995</v>
      </c>
      <c r="G45" s="75">
        <f>1-(+F45/E45)</f>
        <v>0.93018398173590955</v>
      </c>
      <c r="H45" s="15"/>
    </row>
    <row r="46" spans="1:8" ht="15.75" x14ac:dyDescent="0.25">
      <c r="A46" s="27" t="s">
        <v>34</v>
      </c>
      <c r="B46" s="28"/>
      <c r="C46" s="14"/>
      <c r="D46" s="73">
        <v>10</v>
      </c>
      <c r="E46" s="74">
        <v>5070974.3499999996</v>
      </c>
      <c r="F46" s="74">
        <v>629606.16</v>
      </c>
      <c r="G46" s="75">
        <f t="shared" ref="G46:G55" si="1">1-(+F46/E46)</f>
        <v>0.87584118622094786</v>
      </c>
      <c r="H46" s="15"/>
    </row>
    <row r="47" spans="1:8" ht="15.75" x14ac:dyDescent="0.25">
      <c r="A47" s="27" t="s">
        <v>35</v>
      </c>
      <c r="B47" s="28"/>
      <c r="C47" s="14"/>
      <c r="D47" s="73">
        <v>179</v>
      </c>
      <c r="E47" s="74">
        <v>15110740.84</v>
      </c>
      <c r="F47" s="74">
        <v>903743.02</v>
      </c>
      <c r="G47" s="75">
        <f t="shared" si="1"/>
        <v>0.94019201112842321</v>
      </c>
      <c r="H47" s="15"/>
    </row>
    <row r="48" spans="1:8" ht="15.75" x14ac:dyDescent="0.25">
      <c r="A48" s="27" t="s">
        <v>36</v>
      </c>
      <c r="B48" s="28"/>
      <c r="C48" s="14"/>
      <c r="D48" s="73"/>
      <c r="E48" s="74"/>
      <c r="F48" s="74"/>
      <c r="G48" s="75"/>
      <c r="H48" s="15"/>
    </row>
    <row r="49" spans="1:8" ht="15.75" x14ac:dyDescent="0.25">
      <c r="A49" s="27" t="s">
        <v>37</v>
      </c>
      <c r="B49" s="28"/>
      <c r="C49" s="14"/>
      <c r="D49" s="73">
        <v>114</v>
      </c>
      <c r="E49" s="74">
        <v>23522161.25</v>
      </c>
      <c r="F49" s="74">
        <v>1724543.78</v>
      </c>
      <c r="G49" s="75">
        <f t="shared" si="1"/>
        <v>0.92668429734533853</v>
      </c>
      <c r="H49" s="15"/>
    </row>
    <row r="50" spans="1:8" ht="15.75" x14ac:dyDescent="0.25">
      <c r="A50" s="27" t="s">
        <v>38</v>
      </c>
      <c r="B50" s="28"/>
      <c r="C50" s="14"/>
      <c r="D50" s="73">
        <v>8</v>
      </c>
      <c r="E50" s="74">
        <v>1924640</v>
      </c>
      <c r="F50" s="74">
        <v>98123</v>
      </c>
      <c r="G50" s="75">
        <f t="shared" si="1"/>
        <v>0.94901747859339924</v>
      </c>
      <c r="H50" s="15"/>
    </row>
    <row r="51" spans="1:8" ht="15.75" x14ac:dyDescent="0.25">
      <c r="A51" s="27" t="s">
        <v>39</v>
      </c>
      <c r="B51" s="28"/>
      <c r="C51" s="14"/>
      <c r="D51" s="73">
        <v>9</v>
      </c>
      <c r="E51" s="74">
        <v>2651895</v>
      </c>
      <c r="F51" s="74">
        <v>189820</v>
      </c>
      <c r="G51" s="75">
        <f t="shared" si="1"/>
        <v>0.92842099706059256</v>
      </c>
      <c r="H51" s="15"/>
    </row>
    <row r="52" spans="1:8" ht="15.75" x14ac:dyDescent="0.25">
      <c r="A52" s="27" t="s">
        <v>40</v>
      </c>
      <c r="B52" s="28"/>
      <c r="C52" s="14"/>
      <c r="D52" s="73">
        <v>2</v>
      </c>
      <c r="E52" s="74">
        <v>261240</v>
      </c>
      <c r="F52" s="74">
        <v>29510</v>
      </c>
      <c r="G52" s="75">
        <f t="shared" si="1"/>
        <v>0.88703873832491198</v>
      </c>
      <c r="H52" s="15"/>
    </row>
    <row r="53" spans="1:8" ht="15.75" x14ac:dyDescent="0.25">
      <c r="A53" s="27" t="s">
        <v>41</v>
      </c>
      <c r="B53" s="28"/>
      <c r="C53" s="14"/>
      <c r="D53" s="73">
        <v>2</v>
      </c>
      <c r="E53" s="74">
        <v>489550</v>
      </c>
      <c r="F53" s="74">
        <v>44020</v>
      </c>
      <c r="G53" s="75">
        <f t="shared" si="1"/>
        <v>0.91008068634460215</v>
      </c>
      <c r="H53" s="15"/>
    </row>
    <row r="54" spans="1:8" ht="15.75" x14ac:dyDescent="0.25">
      <c r="A54" s="29" t="s">
        <v>60</v>
      </c>
      <c r="B54" s="30"/>
      <c r="C54" s="14"/>
      <c r="D54" s="73">
        <v>3</v>
      </c>
      <c r="E54" s="74">
        <v>196800</v>
      </c>
      <c r="F54" s="74">
        <v>15100</v>
      </c>
      <c r="G54" s="75">
        <f t="shared" si="1"/>
        <v>0.9232723577235773</v>
      </c>
      <c r="H54" s="15"/>
    </row>
    <row r="55" spans="1:8" ht="15.75" x14ac:dyDescent="0.25">
      <c r="A55" s="27" t="s">
        <v>61</v>
      </c>
      <c r="B55" s="30"/>
      <c r="C55" s="14"/>
      <c r="D55" s="73">
        <v>775</v>
      </c>
      <c r="E55" s="74">
        <v>79729367.709999993</v>
      </c>
      <c r="F55" s="74">
        <v>9237673.3800000008</v>
      </c>
      <c r="G55" s="75">
        <f t="shared" si="1"/>
        <v>0.88413712982648707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21"/>
      <c r="D61" s="77"/>
      <c r="E61" s="97"/>
      <c r="F61" s="80"/>
      <c r="G61" s="79"/>
      <c r="H61" s="2"/>
    </row>
    <row r="62" spans="1:8" ht="18" x14ac:dyDescent="0.25">
      <c r="A62" s="20" t="s">
        <v>45</v>
      </c>
      <c r="B62" s="20"/>
      <c r="C62" s="39"/>
      <c r="D62" s="81">
        <f>SUM(D45:D58)</f>
        <v>1154</v>
      </c>
      <c r="E62" s="82">
        <f>SUM(E45:E61)</f>
        <v>137408093.84999999</v>
      </c>
      <c r="F62" s="82">
        <f>SUM(F45:F61)</f>
        <v>13462135.290000001</v>
      </c>
      <c r="G62" s="83">
        <f>1-(F62/E62)</f>
        <v>0.90202807627405279</v>
      </c>
      <c r="H62" s="2"/>
    </row>
    <row r="63" spans="1:8" ht="18" x14ac:dyDescent="0.25">
      <c r="A63" s="33"/>
      <c r="B63" s="33"/>
      <c r="C63" s="39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F62+F40</f>
        <v>17063181.289999999</v>
      </c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topLeftCell="A30" zoomScale="87" zoomScaleNormal="87" workbookViewId="0">
      <selection activeCell="J73" sqref="J73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3</v>
      </c>
      <c r="E10" s="74">
        <v>404260</v>
      </c>
      <c r="F10" s="74">
        <v>61645.5</v>
      </c>
      <c r="G10" s="75">
        <f>F10/E10</f>
        <v>0.15248973432939197</v>
      </c>
      <c r="H10" s="15"/>
    </row>
    <row r="11" spans="1:8" ht="15.75" x14ac:dyDescent="0.25">
      <c r="A11" s="93" t="s">
        <v>103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67335</v>
      </c>
      <c r="F12" s="74">
        <v>7661.5</v>
      </c>
      <c r="G12" s="75">
        <f>F12/E12</f>
        <v>0.11378183708324051</v>
      </c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74">
        <v>3695</v>
      </c>
      <c r="F13" s="74">
        <v>935</v>
      </c>
      <c r="G13" s="75">
        <f>F13/E13</f>
        <v>0.25304465493910688</v>
      </c>
      <c r="H13" s="15"/>
    </row>
    <row r="14" spans="1:8" ht="15.75" x14ac:dyDescent="0.25">
      <c r="A14" s="93" t="s">
        <v>137</v>
      </c>
      <c r="B14" s="13"/>
      <c r="C14" s="14"/>
      <c r="D14" s="73">
        <v>3</v>
      </c>
      <c r="E14" s="74">
        <v>1631555</v>
      </c>
      <c r="F14" s="74">
        <v>259444</v>
      </c>
      <c r="G14" s="75">
        <f>F14/E14</f>
        <v>0.15901639846649362</v>
      </c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114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139</v>
      </c>
      <c r="B17" s="13"/>
      <c r="C17" s="14"/>
      <c r="D17" s="73">
        <v>3</v>
      </c>
      <c r="E17" s="74">
        <v>710572</v>
      </c>
      <c r="F17" s="74">
        <v>100206</v>
      </c>
      <c r="G17" s="75">
        <f>F17/E17</f>
        <v>0.14102159950012103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799865</v>
      </c>
      <c r="F18" s="74">
        <v>152167</v>
      </c>
      <c r="G18" s="75">
        <f>F18/E18</f>
        <v>0.19024085314396805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104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130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134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121</v>
      </c>
      <c r="B23" s="13"/>
      <c r="C23" s="14"/>
      <c r="D23" s="73">
        <v>4</v>
      </c>
      <c r="E23" s="74">
        <v>951697</v>
      </c>
      <c r="F23" s="74">
        <v>216589</v>
      </c>
      <c r="G23" s="75">
        <f>F23/E23</f>
        <v>0.22758188793281894</v>
      </c>
      <c r="H23" s="15"/>
    </row>
    <row r="24" spans="1:8" ht="15.75" x14ac:dyDescent="0.25">
      <c r="A24" s="93" t="s">
        <v>147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25737</v>
      </c>
      <c r="F25" s="74">
        <v>5774</v>
      </c>
      <c r="G25" s="75">
        <f>F25/E25</f>
        <v>0.22434627190426235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156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112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100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105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17</v>
      </c>
      <c r="E39" s="82">
        <f>SUM(E9:E38)</f>
        <v>4594716</v>
      </c>
      <c r="F39" s="82">
        <f>SUM(F9:F38)</f>
        <v>804422</v>
      </c>
      <c r="G39" s="83">
        <f>F39/E39</f>
        <v>0.17507545624147391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58</v>
      </c>
      <c r="E46" s="74">
        <v>2889419.75</v>
      </c>
      <c r="F46" s="74">
        <v>271221.86</v>
      </c>
      <c r="G46" s="75">
        <f>1-(+F46/E46)</f>
        <v>0.90613275900810186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1247938.5</v>
      </c>
      <c r="F47" s="74">
        <v>53201.05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44</v>
      </c>
      <c r="E48" s="74">
        <v>4477458</v>
      </c>
      <c r="F48" s="74">
        <v>446207.62</v>
      </c>
      <c r="G48" s="75">
        <f>1-(+F48/E48)</f>
        <v>0.90034353867752637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14</v>
      </c>
      <c r="E50" s="74">
        <v>1434605</v>
      </c>
      <c r="F50" s="74">
        <v>78470</v>
      </c>
      <c r="G50" s="75">
        <f>1-(+F50/E50)</f>
        <v>0.94530201693148985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507</v>
      </c>
      <c r="E54" s="74">
        <v>45226689.270000003</v>
      </c>
      <c r="F54" s="74">
        <v>5545120.8300000001</v>
      </c>
      <c r="G54" s="75">
        <f>1-(+F54/E54)</f>
        <v>0.8773927316037653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ht="15.75" x14ac:dyDescent="0.25">
      <c r="A56" s="72" t="s">
        <v>133</v>
      </c>
      <c r="B56" s="30"/>
      <c r="C56" s="14"/>
      <c r="D56" s="73">
        <v>165</v>
      </c>
      <c r="E56" s="74">
        <v>25062806.16</v>
      </c>
      <c r="F56" s="74">
        <v>2620699.13</v>
      </c>
      <c r="G56" s="75">
        <f>1-(+F56/E56)</f>
        <v>0.89543472852682349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792</v>
      </c>
      <c r="E62" s="82">
        <f>SUM(E44:E61)</f>
        <v>80338916.680000007</v>
      </c>
      <c r="F62" s="82">
        <f>SUM(F44:F61)</f>
        <v>9014920.4900000002</v>
      </c>
      <c r="G62" s="83">
        <f>1-(+F62/E62)</f>
        <v>0.88778887166343601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9819342.4900000002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topLeftCell="B1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103</v>
      </c>
      <c r="B11" s="13"/>
      <c r="C11" s="14"/>
      <c r="D11" s="73">
        <v>6</v>
      </c>
      <c r="E11" s="99">
        <v>1157047</v>
      </c>
      <c r="F11" s="74">
        <v>94766.5</v>
      </c>
      <c r="G11" s="75">
        <f t="shared" ref="G11:G24" si="0">F11/E11</f>
        <v>8.1903760175688622E-2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99">
        <v>103315</v>
      </c>
      <c r="F13" s="74">
        <v>24164</v>
      </c>
      <c r="G13" s="75">
        <f t="shared" si="0"/>
        <v>0.23388665731016794</v>
      </c>
      <c r="H13" s="15"/>
    </row>
    <row r="14" spans="1:8" ht="15.75" x14ac:dyDescent="0.25">
      <c r="A14" s="93" t="s">
        <v>137</v>
      </c>
      <c r="B14" s="13"/>
      <c r="C14" s="14"/>
      <c r="D14" s="73">
        <v>2</v>
      </c>
      <c r="E14" s="99">
        <v>1153670</v>
      </c>
      <c r="F14" s="74">
        <v>300374.5</v>
      </c>
      <c r="G14" s="75">
        <f t="shared" si="0"/>
        <v>0.26036431561885115</v>
      </c>
      <c r="H14" s="15"/>
    </row>
    <row r="15" spans="1:8" ht="15.75" x14ac:dyDescent="0.25">
      <c r="A15" s="93" t="s">
        <v>25</v>
      </c>
      <c r="B15" s="13"/>
      <c r="C15" s="14"/>
      <c r="D15" s="73">
        <v>1</v>
      </c>
      <c r="E15" s="99">
        <v>133061</v>
      </c>
      <c r="F15" s="74">
        <v>3350</v>
      </c>
      <c r="G15" s="75">
        <f t="shared" si="0"/>
        <v>2.5176422843658171E-2</v>
      </c>
      <c r="H15" s="15"/>
    </row>
    <row r="16" spans="1:8" ht="15.75" x14ac:dyDescent="0.25">
      <c r="A16" s="93" t="s">
        <v>114</v>
      </c>
      <c r="B16" s="13"/>
      <c r="C16" s="14"/>
      <c r="D16" s="73">
        <v>1</v>
      </c>
      <c r="E16" s="99">
        <v>83791</v>
      </c>
      <c r="F16" s="74">
        <v>28849</v>
      </c>
      <c r="G16" s="75">
        <f t="shared" si="0"/>
        <v>0.34429712021577497</v>
      </c>
      <c r="H16" s="15"/>
    </row>
    <row r="17" spans="1:8" ht="15.75" x14ac:dyDescent="0.25">
      <c r="A17" s="93" t="s">
        <v>139</v>
      </c>
      <c r="B17" s="13"/>
      <c r="C17" s="14"/>
      <c r="D17" s="73">
        <v>2</v>
      </c>
      <c r="E17" s="99">
        <v>427735</v>
      </c>
      <c r="F17" s="74">
        <v>88819.5</v>
      </c>
      <c r="G17" s="75">
        <f t="shared" si="0"/>
        <v>0.20765076507650765</v>
      </c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99">
        <v>573099</v>
      </c>
      <c r="F18" s="74">
        <v>138697</v>
      </c>
      <c r="G18" s="75">
        <f t="shared" si="0"/>
        <v>0.2420122875803308</v>
      </c>
      <c r="H18" s="15"/>
    </row>
    <row r="19" spans="1:8" ht="15.75" x14ac:dyDescent="0.25">
      <c r="A19" s="93" t="s">
        <v>15</v>
      </c>
      <c r="B19" s="13"/>
      <c r="C19" s="14"/>
      <c r="D19" s="73">
        <v>3</v>
      </c>
      <c r="E19" s="99">
        <v>1356834</v>
      </c>
      <c r="F19" s="74">
        <v>448943.5</v>
      </c>
      <c r="G19" s="75">
        <f t="shared" si="0"/>
        <v>0.3308757740445773</v>
      </c>
      <c r="H19" s="15"/>
    </row>
    <row r="20" spans="1:8" ht="15.75" x14ac:dyDescent="0.25">
      <c r="A20" s="93" t="s">
        <v>104</v>
      </c>
      <c r="B20" s="13"/>
      <c r="C20" s="14"/>
      <c r="D20" s="73">
        <v>3</v>
      </c>
      <c r="E20" s="99">
        <v>12500</v>
      </c>
      <c r="F20" s="74">
        <v>5617.5</v>
      </c>
      <c r="G20" s="75">
        <f t="shared" si="0"/>
        <v>0.44940000000000002</v>
      </c>
      <c r="H20" s="15"/>
    </row>
    <row r="21" spans="1:8" ht="15.75" x14ac:dyDescent="0.25">
      <c r="A21" s="93" t="s">
        <v>130</v>
      </c>
      <c r="B21" s="13"/>
      <c r="C21" s="14"/>
      <c r="D21" s="73">
        <v>2</v>
      </c>
      <c r="E21" s="99">
        <v>349996</v>
      </c>
      <c r="F21" s="74">
        <v>81022</v>
      </c>
      <c r="G21" s="75">
        <f t="shared" si="0"/>
        <v>0.23149407421799106</v>
      </c>
      <c r="H21" s="15"/>
    </row>
    <row r="22" spans="1:8" ht="15.75" x14ac:dyDescent="0.25">
      <c r="A22" s="93" t="s">
        <v>134</v>
      </c>
      <c r="B22" s="13"/>
      <c r="C22" s="14"/>
      <c r="D22" s="73"/>
      <c r="E22" s="99"/>
      <c r="F22" s="74"/>
      <c r="G22" s="75"/>
      <c r="H22" s="15"/>
    </row>
    <row r="23" spans="1:8" ht="15.75" x14ac:dyDescent="0.25">
      <c r="A23" s="93" t="s">
        <v>121</v>
      </c>
      <c r="B23" s="13"/>
      <c r="C23" s="14"/>
      <c r="D23" s="73">
        <v>15</v>
      </c>
      <c r="E23" s="99">
        <v>1690149</v>
      </c>
      <c r="F23" s="74">
        <v>348560</v>
      </c>
      <c r="G23" s="75">
        <f t="shared" si="0"/>
        <v>0.20623033827195117</v>
      </c>
      <c r="H23" s="15"/>
    </row>
    <row r="24" spans="1:8" ht="15.75" x14ac:dyDescent="0.25">
      <c r="A24" s="93" t="s">
        <v>147</v>
      </c>
      <c r="B24" s="13"/>
      <c r="C24" s="14"/>
      <c r="D24" s="73">
        <v>10</v>
      </c>
      <c r="E24" s="99">
        <v>612292</v>
      </c>
      <c r="F24" s="74">
        <v>178184.5</v>
      </c>
      <c r="G24" s="75">
        <f t="shared" si="0"/>
        <v>0.29101229478745433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599493</v>
      </c>
      <c r="F25" s="74">
        <v>152826</v>
      </c>
      <c r="G25" s="75">
        <f>F25/E25</f>
        <v>0.2549254119731173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156</v>
      </c>
      <c r="B29" s="13"/>
      <c r="C29" s="14"/>
      <c r="D29" s="73">
        <v>1</v>
      </c>
      <c r="E29" s="99">
        <v>3670</v>
      </c>
      <c r="F29" s="74">
        <v>3300</v>
      </c>
      <c r="G29" s="75">
        <f t="shared" ref="G29:G34" si="1">F29/E29</f>
        <v>0.89918256130790186</v>
      </c>
      <c r="H29" s="15"/>
    </row>
    <row r="30" spans="1:8" ht="15.75" x14ac:dyDescent="0.25">
      <c r="A30" s="70" t="s">
        <v>67</v>
      </c>
      <c r="B30" s="13"/>
      <c r="C30" s="14"/>
      <c r="D30" s="73">
        <v>1</v>
      </c>
      <c r="E30" s="99">
        <v>44669</v>
      </c>
      <c r="F30" s="74">
        <v>13199</v>
      </c>
      <c r="G30" s="75">
        <f t="shared" si="1"/>
        <v>0.29548456423918151</v>
      </c>
      <c r="H30" s="15"/>
    </row>
    <row r="31" spans="1:8" ht="15.75" x14ac:dyDescent="0.25">
      <c r="A31" s="70" t="s">
        <v>112</v>
      </c>
      <c r="B31" s="13"/>
      <c r="C31" s="14"/>
      <c r="D31" s="73"/>
      <c r="E31" s="99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>
        <v>1</v>
      </c>
      <c r="E32" s="99">
        <v>168924</v>
      </c>
      <c r="F32" s="74">
        <v>54871</v>
      </c>
      <c r="G32" s="75">
        <f t="shared" si="1"/>
        <v>0.32482654921739956</v>
      </c>
      <c r="H32" s="15"/>
    </row>
    <row r="33" spans="1:8" ht="15.75" x14ac:dyDescent="0.25">
      <c r="A33" s="70" t="s">
        <v>100</v>
      </c>
      <c r="B33" s="13"/>
      <c r="C33" s="14"/>
      <c r="D33" s="73">
        <v>1</v>
      </c>
      <c r="E33" s="99">
        <v>32881</v>
      </c>
      <c r="F33" s="74">
        <v>7722</v>
      </c>
      <c r="G33" s="75">
        <f t="shared" si="1"/>
        <v>0.23484687205376967</v>
      </c>
      <c r="H33" s="15"/>
    </row>
    <row r="34" spans="1:8" ht="15.75" x14ac:dyDescent="0.25">
      <c r="A34" s="70" t="s">
        <v>105</v>
      </c>
      <c r="B34" s="13"/>
      <c r="C34" s="14"/>
      <c r="D34" s="73">
        <v>7</v>
      </c>
      <c r="E34" s="99">
        <v>1264312</v>
      </c>
      <c r="F34" s="74">
        <v>194481</v>
      </c>
      <c r="G34" s="75">
        <f t="shared" si="1"/>
        <v>0.15382358152101697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63</v>
      </c>
      <c r="E39" s="82">
        <f>SUM(E9:E38)</f>
        <v>9767438</v>
      </c>
      <c r="F39" s="82">
        <f>SUM(F9:F38)</f>
        <v>2167747</v>
      </c>
      <c r="G39" s="83">
        <f>F39/E39</f>
        <v>0.22193609009854989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x14ac:dyDescent="0.25">
      <c r="A44" s="27" t="s">
        <v>33</v>
      </c>
      <c r="B44" s="28"/>
      <c r="C44" s="14"/>
      <c r="D44" s="73">
        <v>136</v>
      </c>
      <c r="E44" s="74">
        <v>16367268.35</v>
      </c>
      <c r="F44" s="74">
        <v>909973.92</v>
      </c>
      <c r="G44" s="75">
        <f>1-(+F44/E44)</f>
        <v>0.94440282272270559</v>
      </c>
      <c r="H44" s="15"/>
    </row>
    <row r="45" spans="1:8" ht="15.75" x14ac:dyDescent="0.25">
      <c r="A45" s="27" t="s">
        <v>34</v>
      </c>
      <c r="B45" s="28"/>
      <c r="C45" s="14"/>
      <c r="D45" s="73">
        <v>10</v>
      </c>
      <c r="E45" s="74">
        <v>5120235.42</v>
      </c>
      <c r="F45" s="74">
        <v>528303.63</v>
      </c>
      <c r="G45" s="75">
        <f t="shared" ref="G45:G53" si="2">1-(+F45/E45)</f>
        <v>0.89682044151008977</v>
      </c>
      <c r="H45" s="15"/>
    </row>
    <row r="46" spans="1:8" ht="15.75" x14ac:dyDescent="0.25">
      <c r="A46" s="27" t="s">
        <v>35</v>
      </c>
      <c r="B46" s="28"/>
      <c r="C46" s="14"/>
      <c r="D46" s="73">
        <v>240</v>
      </c>
      <c r="E46" s="74">
        <v>8833154.5</v>
      </c>
      <c r="F46" s="74">
        <v>587825.59</v>
      </c>
      <c r="G46" s="75">
        <f t="shared" si="2"/>
        <v>0.93345235951663696</v>
      </c>
      <c r="H46" s="15"/>
    </row>
    <row r="47" spans="1:8" ht="15.75" x14ac:dyDescent="0.25">
      <c r="A47" s="27" t="s">
        <v>36</v>
      </c>
      <c r="B47" s="28"/>
      <c r="C47" s="14"/>
      <c r="D47" s="73">
        <v>24</v>
      </c>
      <c r="E47" s="74">
        <v>1337752</v>
      </c>
      <c r="F47" s="74">
        <v>138878.5</v>
      </c>
      <c r="G47" s="75">
        <f t="shared" si="2"/>
        <v>0.89618516735538423</v>
      </c>
      <c r="H47" s="15"/>
    </row>
    <row r="48" spans="1:8" ht="15.75" x14ac:dyDescent="0.25">
      <c r="A48" s="27" t="s">
        <v>37</v>
      </c>
      <c r="B48" s="28"/>
      <c r="C48" s="14"/>
      <c r="D48" s="73">
        <v>118</v>
      </c>
      <c r="E48" s="74">
        <v>24203340.850000001</v>
      </c>
      <c r="F48" s="74">
        <v>1629341.7</v>
      </c>
      <c r="G48" s="75">
        <f t="shared" si="2"/>
        <v>0.93268112406060666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18</v>
      </c>
      <c r="E50" s="74">
        <v>2506580</v>
      </c>
      <c r="F50" s="74">
        <v>215630</v>
      </c>
      <c r="G50" s="75">
        <f t="shared" si="2"/>
        <v>0.9139744193283279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360240</v>
      </c>
      <c r="F51" s="74">
        <v>16920</v>
      </c>
      <c r="G51" s="75">
        <f t="shared" si="2"/>
        <v>0.95303131245836115</v>
      </c>
      <c r="H51" s="15"/>
    </row>
    <row r="52" spans="1:8" ht="15.75" x14ac:dyDescent="0.25">
      <c r="A52" s="27" t="s">
        <v>41</v>
      </c>
      <c r="B52" s="28"/>
      <c r="C52" s="14"/>
      <c r="D52" s="73">
        <v>5</v>
      </c>
      <c r="E52" s="74">
        <v>773150</v>
      </c>
      <c r="F52" s="74">
        <v>-14550</v>
      </c>
      <c r="G52" s="75">
        <f t="shared" si="2"/>
        <v>1.0188191166009184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374100</v>
      </c>
      <c r="F53" s="74">
        <v>10000</v>
      </c>
      <c r="G53" s="75">
        <f t="shared" si="2"/>
        <v>0.97326917936380641</v>
      </c>
      <c r="H53" s="15"/>
    </row>
    <row r="54" spans="1:8" ht="15.75" x14ac:dyDescent="0.25">
      <c r="A54" s="27" t="s">
        <v>61</v>
      </c>
      <c r="B54" s="30"/>
      <c r="C54" s="14"/>
      <c r="D54" s="73">
        <v>1310</v>
      </c>
      <c r="E54" s="74">
        <v>111496811.48999999</v>
      </c>
      <c r="F54" s="74">
        <v>13026805.76</v>
      </c>
      <c r="G54" s="75">
        <f>1-(+F54/E54)</f>
        <v>0.88316432025351366</v>
      </c>
      <c r="H54" s="15"/>
    </row>
    <row r="55" spans="1:8" ht="15.75" x14ac:dyDescent="0.25">
      <c r="A55" s="27" t="s">
        <v>62</v>
      </c>
      <c r="B55" s="30"/>
      <c r="C55" s="14"/>
      <c r="D55" s="73">
        <v>18</v>
      </c>
      <c r="E55" s="74">
        <v>632902.53</v>
      </c>
      <c r="F55" s="74">
        <v>89930.85</v>
      </c>
      <c r="G55" s="75">
        <f>1-(+F55/E55)</f>
        <v>0.8579072673323016</v>
      </c>
      <c r="H55" s="15"/>
    </row>
    <row r="56" spans="1:8" ht="15.75" x14ac:dyDescent="0.25">
      <c r="A56" s="72" t="s">
        <v>133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1884</v>
      </c>
      <c r="E62" s="82">
        <f>SUM(E44:E61)</f>
        <v>172005535.14000002</v>
      </c>
      <c r="F62" s="82">
        <f>SUM(F44:F61)</f>
        <v>17139059.950000003</v>
      </c>
      <c r="G62" s="83">
        <f>1-(F62/E62)</f>
        <v>0.90035750921590951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19306806.950000003</v>
      </c>
      <c r="G64" s="36"/>
      <c r="H64" s="2"/>
    </row>
    <row r="65" spans="1:8" ht="18" x14ac:dyDescent="0.25">
      <c r="A65" s="38"/>
      <c r="B65" s="39"/>
      <c r="C65" s="39"/>
      <c r="D65" s="114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MAY 2021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>
        <v>2</v>
      </c>
      <c r="E9" s="74">
        <v>200824</v>
      </c>
      <c r="F9" s="74">
        <v>82043</v>
      </c>
      <c r="G9" s="75">
        <f>F9/E9</f>
        <v>0.40853184878301396</v>
      </c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118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99</v>
      </c>
      <c r="B14" s="13"/>
      <c r="C14" s="14"/>
      <c r="D14" s="73">
        <v>1</v>
      </c>
      <c r="E14" s="74">
        <v>3405</v>
      </c>
      <c r="F14" s="74">
        <v>-992</v>
      </c>
      <c r="G14" s="75">
        <f>F14/E14</f>
        <v>-0.29133627019089575</v>
      </c>
      <c r="H14" s="15"/>
    </row>
    <row r="15" spans="1:8" ht="15.75" customHeight="1" x14ac:dyDescent="0.35">
      <c r="A15" s="93" t="s">
        <v>57</v>
      </c>
      <c r="B15" s="13"/>
      <c r="C15" s="14"/>
      <c r="D15" s="73">
        <v>1</v>
      </c>
      <c r="E15" s="74">
        <v>32626</v>
      </c>
      <c r="F15" s="74">
        <v>2972.5</v>
      </c>
      <c r="G15" s="75">
        <f>F15/E15</f>
        <v>9.1108318518972595E-2</v>
      </c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>
        <v>2</v>
      </c>
      <c r="E18" s="74">
        <v>162740</v>
      </c>
      <c r="F18" s="74">
        <v>52123.5</v>
      </c>
      <c r="G18" s="75">
        <f>F18/E18</f>
        <v>0.32028696079636232</v>
      </c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135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115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>
        <v>1</v>
      </c>
      <c r="E31" s="74">
        <v>73949</v>
      </c>
      <c r="F31" s="74">
        <v>15031</v>
      </c>
      <c r="G31" s="75">
        <f>F31/E31</f>
        <v>0.20326170739293298</v>
      </c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122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138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7</v>
      </c>
      <c r="E39" s="82">
        <f>SUM(E9:E38)</f>
        <v>473544</v>
      </c>
      <c r="F39" s="82">
        <f>SUM(F9:F38)</f>
        <v>151178</v>
      </c>
      <c r="G39" s="83">
        <f>F39/E39</f>
        <v>0.31924805297923742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141</v>
      </c>
      <c r="F42" s="25" t="s">
        <v>141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88" t="s">
        <v>143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22</v>
      </c>
      <c r="E44" s="74">
        <v>1190348.25</v>
      </c>
      <c r="F44" s="74">
        <v>55218.6</v>
      </c>
      <c r="G44" s="75">
        <f>1-(+F44/E44)</f>
        <v>0.95361139061614952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31</v>
      </c>
      <c r="E46" s="74">
        <v>1298234.5</v>
      </c>
      <c r="F46" s="74">
        <v>133381.5</v>
      </c>
      <c r="G46" s="75">
        <f>1-(+F46/E46)</f>
        <v>0.89725931640239109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12</v>
      </c>
      <c r="E47" s="74">
        <v>1190314</v>
      </c>
      <c r="F47" s="74">
        <v>101091.5</v>
      </c>
      <c r="G47" s="75">
        <f>1-(+F47/E47)</f>
        <v>0.91507156935060829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25</v>
      </c>
      <c r="E48" s="74">
        <v>1598903.37</v>
      </c>
      <c r="F48" s="74">
        <v>90010.6</v>
      </c>
      <c r="G48" s="75">
        <f>1-(+F48/E48)</f>
        <v>0.94370479061533286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11</v>
      </c>
      <c r="E50" s="74">
        <v>1107988.5</v>
      </c>
      <c r="F50" s="74">
        <v>365.5</v>
      </c>
      <c r="G50" s="75">
        <f>1-(+F50/E50)</f>
        <v>0.99967012292997626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327</v>
      </c>
      <c r="E53" s="74">
        <v>26912974.670000002</v>
      </c>
      <c r="F53" s="74">
        <v>2784698.82</v>
      </c>
      <c r="G53" s="75">
        <f>1-(+F53/E53)</f>
        <v>0.89652950466660553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428</v>
      </c>
      <c r="E60" s="82">
        <f>SUM(E44:E59)</f>
        <v>33298763.290000003</v>
      </c>
      <c r="F60" s="82">
        <f>SUM(F44:F59)</f>
        <v>3164766.5199999996</v>
      </c>
      <c r="G60" s="83">
        <f>1-(F60/E60)</f>
        <v>0.90495843667111764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3315944.5199999996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4"/>
  <sheetViews>
    <sheetView showOutlineSymbols="0" topLeftCell="A34" zoomScale="87" zoomScaleNormal="87" workbookViewId="0">
      <selection activeCell="H75" sqref="H75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1384222</v>
      </c>
      <c r="F10" s="74">
        <v>230253</v>
      </c>
      <c r="G10" s="104">
        <f>F10/E10</f>
        <v>0.16634109268599978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363561</v>
      </c>
      <c r="F11" s="74">
        <v>115992</v>
      </c>
      <c r="G11" s="104">
        <f>F11/E11</f>
        <v>0.31904412189426257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125221</v>
      </c>
      <c r="F12" s="74">
        <v>43112.37</v>
      </c>
      <c r="G12" s="104">
        <f>F12/E12</f>
        <v>0.34429025482946152</v>
      </c>
      <c r="H12" s="15"/>
    </row>
    <row r="13" spans="1:8" ht="15.75" x14ac:dyDescent="0.25">
      <c r="A13" s="93" t="s">
        <v>74</v>
      </c>
      <c r="B13" s="13"/>
      <c r="C13" s="14"/>
      <c r="D13" s="73">
        <v>22</v>
      </c>
      <c r="E13" s="74">
        <v>4871715</v>
      </c>
      <c r="F13" s="74">
        <v>1083992.5</v>
      </c>
      <c r="G13" s="104">
        <f>F13/E13</f>
        <v>0.22250737163401391</v>
      </c>
      <c r="H13" s="15"/>
    </row>
    <row r="14" spans="1:8" ht="15.75" x14ac:dyDescent="0.25">
      <c r="A14" s="93" t="s">
        <v>126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116</v>
      </c>
      <c r="B15" s="13"/>
      <c r="C15" s="14"/>
      <c r="D15" s="73"/>
      <c r="E15" s="74"/>
      <c r="F15" s="74"/>
      <c r="G15" s="104"/>
      <c r="H15" s="15"/>
    </row>
    <row r="16" spans="1:8" ht="15.75" x14ac:dyDescent="0.25">
      <c r="A16" s="93" t="s">
        <v>124</v>
      </c>
      <c r="B16" s="13"/>
      <c r="C16" s="14"/>
      <c r="D16" s="73">
        <v>1</v>
      </c>
      <c r="E16" s="74">
        <v>42563</v>
      </c>
      <c r="F16" s="74">
        <v>18391.5</v>
      </c>
      <c r="G16" s="104">
        <f t="shared" ref="G16:G21" si="0">F16/E16</f>
        <v>0.4321006507999906</v>
      </c>
      <c r="H16" s="15"/>
    </row>
    <row r="17" spans="1:8" ht="15.75" x14ac:dyDescent="0.25">
      <c r="A17" s="93" t="s">
        <v>55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1579892</v>
      </c>
      <c r="F18" s="74">
        <v>406358</v>
      </c>
      <c r="G18" s="104">
        <f t="shared" si="0"/>
        <v>0.25720618877746076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2348325</v>
      </c>
      <c r="F19" s="74">
        <v>847313</v>
      </c>
      <c r="G19" s="104">
        <f t="shared" si="0"/>
        <v>0.36081590069517633</v>
      </c>
      <c r="H19" s="15"/>
    </row>
    <row r="20" spans="1:8" ht="15.75" x14ac:dyDescent="0.25">
      <c r="A20" s="70" t="s">
        <v>132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>
        <v>4</v>
      </c>
      <c r="E21" s="74">
        <v>3020648</v>
      </c>
      <c r="F21" s="74">
        <v>110770</v>
      </c>
      <c r="G21" s="104">
        <f t="shared" si="0"/>
        <v>3.6670939480535306E-2</v>
      </c>
      <c r="H21" s="15"/>
    </row>
    <row r="22" spans="1:8" ht="15.75" x14ac:dyDescent="0.25">
      <c r="A22" s="93" t="s">
        <v>100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71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159</v>
      </c>
      <c r="B24" s="13"/>
      <c r="C24" s="14"/>
      <c r="D24" s="73">
        <v>1</v>
      </c>
      <c r="E24" s="74">
        <v>362389</v>
      </c>
      <c r="F24" s="74">
        <v>72061</v>
      </c>
      <c r="G24" s="104">
        <f>F24/E24</f>
        <v>0.19884985471413316</v>
      </c>
      <c r="H24" s="15"/>
    </row>
    <row r="25" spans="1:8" ht="15.75" x14ac:dyDescent="0.25">
      <c r="A25" s="94" t="s">
        <v>20</v>
      </c>
      <c r="B25" s="13"/>
      <c r="C25" s="14"/>
      <c r="D25" s="73">
        <v>6</v>
      </c>
      <c r="E25" s="74">
        <v>1628225</v>
      </c>
      <c r="F25" s="74">
        <v>490034</v>
      </c>
      <c r="G25" s="104">
        <f>F25/E25</f>
        <v>0.30096209062015383</v>
      </c>
      <c r="H25" s="15"/>
    </row>
    <row r="26" spans="1:8" ht="15.75" x14ac:dyDescent="0.25">
      <c r="A26" s="94" t="s">
        <v>21</v>
      </c>
      <c r="B26" s="13"/>
      <c r="C26" s="14"/>
      <c r="D26" s="73">
        <v>23</v>
      </c>
      <c r="E26" s="74">
        <v>385459</v>
      </c>
      <c r="F26" s="74">
        <v>385459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90832</v>
      </c>
      <c r="F28" s="74">
        <v>-83374.39</v>
      </c>
      <c r="G28" s="104">
        <f>F28/E28</f>
        <v>-0.91789666637308442</v>
      </c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108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76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158</v>
      </c>
      <c r="B32" s="13"/>
      <c r="C32" s="14"/>
      <c r="D32" s="73">
        <v>1</v>
      </c>
      <c r="E32" s="74">
        <v>205004</v>
      </c>
      <c r="F32" s="74">
        <v>95374</v>
      </c>
      <c r="G32" s="104">
        <f>F32/E32</f>
        <v>0.4652299467327467</v>
      </c>
      <c r="H32" s="15"/>
    </row>
    <row r="33" spans="1:8" ht="15.75" x14ac:dyDescent="0.25">
      <c r="A33" s="70" t="s">
        <v>27</v>
      </c>
      <c r="B33" s="13"/>
      <c r="C33" s="14"/>
      <c r="D33" s="73">
        <v>3</v>
      </c>
      <c r="E33" s="74">
        <v>1093194</v>
      </c>
      <c r="F33" s="74">
        <v>254039.35</v>
      </c>
      <c r="G33" s="104">
        <f>F33/E33</f>
        <v>0.23238267864624212</v>
      </c>
      <c r="H33" s="15"/>
    </row>
    <row r="34" spans="1:8" ht="15.75" x14ac:dyDescent="0.25">
      <c r="A34" s="70" t="s">
        <v>77</v>
      </c>
      <c r="B34" s="13"/>
      <c r="C34" s="14"/>
      <c r="D34" s="73">
        <v>4</v>
      </c>
      <c r="E34" s="74">
        <v>3172710.5</v>
      </c>
      <c r="F34" s="74">
        <v>380456.5</v>
      </c>
      <c r="G34" s="104">
        <f>F34/E34</f>
        <v>0.11991529009659091</v>
      </c>
      <c r="H34" s="15"/>
    </row>
    <row r="35" spans="1:8" x14ac:dyDescent="0.2">
      <c r="A35" s="16" t="s">
        <v>28</v>
      </c>
      <c r="B35" s="13"/>
      <c r="C35" s="14"/>
      <c r="D35" s="77"/>
      <c r="E35" s="95">
        <v>531900</v>
      </c>
      <c r="F35" s="74">
        <v>83835</v>
      </c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75</v>
      </c>
      <c r="E39" s="82">
        <f>SUM(E9:E38)</f>
        <v>21205860.5</v>
      </c>
      <c r="F39" s="82">
        <f>SUM(F9:F38)</f>
        <v>4534066.83</v>
      </c>
      <c r="G39" s="106">
        <f>F39/E39</f>
        <v>0.21381197098792573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148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157</v>
      </c>
      <c r="F42" s="25" t="s">
        <v>157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109" t="s">
        <v>143</v>
      </c>
      <c r="H43" s="2"/>
    </row>
    <row r="44" spans="1:8" ht="15.75" x14ac:dyDescent="0.25">
      <c r="A44" s="27" t="s">
        <v>10</v>
      </c>
      <c r="B44" s="28"/>
      <c r="C44" s="14"/>
      <c r="D44" s="73">
        <v>28</v>
      </c>
      <c r="E44" s="111">
        <v>1327100.25</v>
      </c>
      <c r="F44" s="74">
        <v>69986.59</v>
      </c>
      <c r="G44" s="104">
        <f>1-(+F44/E44)</f>
        <v>0.94726352436449324</v>
      </c>
      <c r="H44" s="2"/>
    </row>
    <row r="45" spans="1:8" ht="15.75" x14ac:dyDescent="0.25">
      <c r="A45" s="27"/>
      <c r="B45" s="28"/>
      <c r="C45" s="14"/>
      <c r="D45" s="73"/>
      <c r="E45" s="111"/>
      <c r="F45" s="74"/>
      <c r="G45" s="104"/>
      <c r="H45" s="2"/>
    </row>
    <row r="46" spans="1:8" ht="15.75" x14ac:dyDescent="0.25">
      <c r="A46" s="27"/>
      <c r="B46" s="28"/>
      <c r="C46" s="14"/>
      <c r="D46" s="73"/>
      <c r="E46" s="111"/>
      <c r="F46" s="74"/>
      <c r="G46" s="104"/>
      <c r="H46" s="2"/>
    </row>
    <row r="47" spans="1:8" x14ac:dyDescent="0.2">
      <c r="A47" s="16" t="s">
        <v>149</v>
      </c>
      <c r="B47" s="30"/>
      <c r="C47" s="14"/>
      <c r="D47" s="77"/>
      <c r="E47" s="96"/>
      <c r="F47" s="74"/>
      <c r="G47" s="105"/>
      <c r="H47" s="2"/>
    </row>
    <row r="48" spans="1:8" x14ac:dyDescent="0.2">
      <c r="A48" s="16" t="s">
        <v>44</v>
      </c>
      <c r="B48" s="28"/>
      <c r="C48" s="14"/>
      <c r="D48" s="77"/>
      <c r="E48" s="95"/>
      <c r="F48" s="74"/>
      <c r="G48" s="105"/>
      <c r="H48" s="2"/>
    </row>
    <row r="49" spans="1:8" x14ac:dyDescent="0.2">
      <c r="A49" s="16" t="s">
        <v>30</v>
      </c>
      <c r="B49" s="28"/>
      <c r="C49" s="14"/>
      <c r="D49" s="77"/>
      <c r="E49" s="95"/>
      <c r="F49" s="74"/>
      <c r="G49" s="105"/>
      <c r="H49" s="2"/>
    </row>
    <row r="50" spans="1:8" ht="15.75" x14ac:dyDescent="0.25">
      <c r="A50" s="32"/>
      <c r="B50" s="18"/>
      <c r="C50" s="14"/>
      <c r="D50" s="77"/>
      <c r="E50" s="80"/>
      <c r="F50" s="80"/>
      <c r="G50" s="105"/>
      <c r="H50" s="2"/>
    </row>
    <row r="51" spans="1:8" ht="15.75" x14ac:dyDescent="0.25">
      <c r="A51" s="20" t="s">
        <v>150</v>
      </c>
      <c r="B51" s="20"/>
      <c r="C51" s="21"/>
      <c r="D51" s="138">
        <f>SUM(D44:D47)</f>
        <v>28</v>
      </c>
      <c r="E51" s="139">
        <f>SUM(E44:E50)</f>
        <v>1327100.25</v>
      </c>
      <c r="F51" s="139">
        <f>SUM(F44:F50)</f>
        <v>69986.59</v>
      </c>
      <c r="G51" s="110">
        <f>1-(+F51/E51)</f>
        <v>0.94726352436449324</v>
      </c>
      <c r="H51" s="2"/>
    </row>
    <row r="52" spans="1:8" ht="15.75" x14ac:dyDescent="0.25">
      <c r="A52" s="22"/>
      <c r="B52" s="22"/>
      <c r="C52" s="22"/>
      <c r="D52" s="136"/>
      <c r="E52" s="137"/>
      <c r="F52" s="107"/>
      <c r="G52" s="107"/>
      <c r="H52" s="2"/>
    </row>
    <row r="53" spans="1:8" ht="18" x14ac:dyDescent="0.25">
      <c r="A53" s="23" t="s">
        <v>32</v>
      </c>
      <c r="B53" s="24"/>
      <c r="C53" s="24"/>
      <c r="D53" s="25"/>
      <c r="E53" s="87"/>
      <c r="F53" s="88"/>
      <c r="G53" s="107"/>
      <c r="H53" s="2"/>
    </row>
    <row r="54" spans="1:8" ht="15.75" x14ac:dyDescent="0.25">
      <c r="A54" s="26"/>
      <c r="B54" s="26"/>
      <c r="C54" s="26"/>
      <c r="D54" s="89"/>
      <c r="E54" s="25" t="s">
        <v>141</v>
      </c>
      <c r="F54" s="25" t="s">
        <v>141</v>
      </c>
      <c r="G54" s="108" t="s">
        <v>5</v>
      </c>
      <c r="H54" s="2"/>
    </row>
    <row r="55" spans="1:8" ht="15.75" x14ac:dyDescent="0.25">
      <c r="A55" s="26"/>
      <c r="B55" s="26"/>
      <c r="C55" s="26"/>
      <c r="D55" s="89" t="s">
        <v>6</v>
      </c>
      <c r="E55" s="90" t="s">
        <v>142</v>
      </c>
      <c r="F55" s="88" t="s">
        <v>8</v>
      </c>
      <c r="G55" s="109" t="s">
        <v>143</v>
      </c>
      <c r="H55" s="2"/>
    </row>
    <row r="56" spans="1:8" ht="15.75" x14ac:dyDescent="0.25">
      <c r="A56" s="27" t="s">
        <v>33</v>
      </c>
      <c r="B56" s="28"/>
      <c r="C56" s="14"/>
      <c r="D56" s="73">
        <v>97</v>
      </c>
      <c r="E56" s="74">
        <v>22316424.399999999</v>
      </c>
      <c r="F56" s="74">
        <v>1223831.8</v>
      </c>
      <c r="G56" s="104">
        <f>1-(+F56/E56)</f>
        <v>0.94516004096068362</v>
      </c>
      <c r="H56" s="15"/>
    </row>
    <row r="57" spans="1:8" ht="15.75" x14ac:dyDescent="0.25">
      <c r="A57" s="27" t="s">
        <v>34</v>
      </c>
      <c r="B57" s="28"/>
      <c r="C57" s="14"/>
      <c r="D57" s="73">
        <v>9</v>
      </c>
      <c r="E57" s="74">
        <v>6270010.8799999999</v>
      </c>
      <c r="F57" s="74">
        <v>692916.21</v>
      </c>
      <c r="G57" s="104">
        <f>1-(+F57/E57)</f>
        <v>0.88948723961384901</v>
      </c>
      <c r="H57" s="15"/>
    </row>
    <row r="58" spans="1:8" ht="15.75" x14ac:dyDescent="0.25">
      <c r="A58" s="27" t="s">
        <v>35</v>
      </c>
      <c r="B58" s="28"/>
      <c r="C58" s="14"/>
      <c r="D58" s="73">
        <v>306</v>
      </c>
      <c r="E58" s="74">
        <v>26994269</v>
      </c>
      <c r="F58" s="74">
        <v>1330672.77</v>
      </c>
      <c r="G58" s="104">
        <f>1-(+F58/E58)</f>
        <v>0.95070536008958051</v>
      </c>
      <c r="H58" s="15"/>
    </row>
    <row r="59" spans="1:8" ht="15.75" x14ac:dyDescent="0.25">
      <c r="A59" s="27" t="s">
        <v>36</v>
      </c>
      <c r="B59" s="28"/>
      <c r="C59" s="14"/>
      <c r="D59" s="73">
        <v>29</v>
      </c>
      <c r="E59" s="74">
        <v>3035912</v>
      </c>
      <c r="F59" s="74">
        <v>245742.94</v>
      </c>
      <c r="G59" s="104">
        <f>1-(+F59/E59)</f>
        <v>0.9190546563932025</v>
      </c>
      <c r="H59" s="15"/>
    </row>
    <row r="60" spans="1:8" ht="15.75" x14ac:dyDescent="0.25">
      <c r="A60" s="27" t="s">
        <v>37</v>
      </c>
      <c r="B60" s="28"/>
      <c r="C60" s="14"/>
      <c r="D60" s="73">
        <v>124</v>
      </c>
      <c r="E60" s="74">
        <v>27030287.609999999</v>
      </c>
      <c r="F60" s="74">
        <v>1782528.6</v>
      </c>
      <c r="G60" s="104">
        <f>1-(+F60/E60)</f>
        <v>0.93405439758101039</v>
      </c>
      <c r="H60" s="15"/>
    </row>
    <row r="61" spans="1:8" ht="15.75" x14ac:dyDescent="0.25">
      <c r="A61" s="27" t="s">
        <v>38</v>
      </c>
      <c r="B61" s="28"/>
      <c r="C61" s="14"/>
      <c r="D61" s="73"/>
      <c r="E61" s="74"/>
      <c r="F61" s="74"/>
      <c r="G61" s="104"/>
      <c r="H61" s="15"/>
    </row>
    <row r="62" spans="1:8" ht="15.75" x14ac:dyDescent="0.25">
      <c r="A62" s="27" t="s">
        <v>39</v>
      </c>
      <c r="B62" s="28"/>
      <c r="C62" s="14"/>
      <c r="D62" s="73">
        <v>53</v>
      </c>
      <c r="E62" s="74">
        <v>12521746.5</v>
      </c>
      <c r="F62" s="74">
        <v>672471.15</v>
      </c>
      <c r="G62" s="104">
        <f t="shared" ref="G62:G67" si="1">1-(+F62/E62)</f>
        <v>0.94629573837802894</v>
      </c>
      <c r="H62" s="15"/>
    </row>
    <row r="63" spans="1:8" ht="15.75" x14ac:dyDescent="0.25">
      <c r="A63" s="27" t="s">
        <v>40</v>
      </c>
      <c r="B63" s="28"/>
      <c r="C63" s="14"/>
      <c r="D63" s="73">
        <v>16</v>
      </c>
      <c r="E63" s="74">
        <v>1007964.8</v>
      </c>
      <c r="F63" s="74">
        <v>63340</v>
      </c>
      <c r="G63" s="104">
        <f t="shared" si="1"/>
        <v>0.93716050401760065</v>
      </c>
      <c r="H63" s="15"/>
    </row>
    <row r="64" spans="1:8" ht="15.75" x14ac:dyDescent="0.25">
      <c r="A64" s="54" t="s">
        <v>41</v>
      </c>
      <c r="B64" s="28"/>
      <c r="C64" s="14"/>
      <c r="D64" s="73">
        <v>6</v>
      </c>
      <c r="E64" s="74">
        <v>630150</v>
      </c>
      <c r="F64" s="74">
        <v>64300</v>
      </c>
      <c r="G64" s="104">
        <f t="shared" si="1"/>
        <v>0.89796080298341663</v>
      </c>
      <c r="H64" s="15"/>
    </row>
    <row r="65" spans="1:8" ht="15.75" x14ac:dyDescent="0.25">
      <c r="A65" s="55" t="s">
        <v>60</v>
      </c>
      <c r="B65" s="28"/>
      <c r="C65" s="14"/>
      <c r="D65" s="73">
        <v>2</v>
      </c>
      <c r="E65" s="74">
        <v>248200</v>
      </c>
      <c r="F65" s="74">
        <v>-7600</v>
      </c>
      <c r="G65" s="104">
        <f t="shared" si="1"/>
        <v>1.0306204673650281</v>
      </c>
      <c r="H65" s="15"/>
    </row>
    <row r="66" spans="1:8" ht="15.75" x14ac:dyDescent="0.25">
      <c r="A66" s="27" t="s">
        <v>101</v>
      </c>
      <c r="B66" s="28"/>
      <c r="C66" s="14"/>
      <c r="D66" s="73">
        <v>1352</v>
      </c>
      <c r="E66" s="74">
        <v>141004916.16999999</v>
      </c>
      <c r="F66" s="74">
        <v>16080424.32</v>
      </c>
      <c r="G66" s="104">
        <f t="shared" si="1"/>
        <v>0.88595841367252093</v>
      </c>
      <c r="H66" s="15"/>
    </row>
    <row r="67" spans="1:8" ht="15.75" x14ac:dyDescent="0.25">
      <c r="A67" s="71" t="s">
        <v>102</v>
      </c>
      <c r="B67" s="30"/>
      <c r="C67" s="14"/>
      <c r="D67" s="73">
        <v>3</v>
      </c>
      <c r="E67" s="74">
        <v>1078450</v>
      </c>
      <c r="F67" s="74">
        <v>96964.2</v>
      </c>
      <c r="G67" s="104">
        <f t="shared" si="1"/>
        <v>0.91008929482127132</v>
      </c>
      <c r="H67" s="15"/>
    </row>
    <row r="68" spans="1:8" x14ac:dyDescent="0.2">
      <c r="A68" s="31" t="s">
        <v>42</v>
      </c>
      <c r="B68" s="30"/>
      <c r="C68" s="14"/>
      <c r="D68" s="77"/>
      <c r="E68" s="96"/>
      <c r="F68" s="74"/>
      <c r="G68" s="105"/>
      <c r="H68" s="15"/>
    </row>
    <row r="69" spans="1:8" x14ac:dyDescent="0.2">
      <c r="A69" s="16" t="s">
        <v>43</v>
      </c>
      <c r="B69" s="28"/>
      <c r="C69" s="14"/>
      <c r="D69" s="77"/>
      <c r="E69" s="96"/>
      <c r="F69" s="74"/>
      <c r="G69" s="105"/>
      <c r="H69" s="15"/>
    </row>
    <row r="70" spans="1:8" x14ac:dyDescent="0.2">
      <c r="A70" s="16" t="s">
        <v>29</v>
      </c>
      <c r="B70" s="28"/>
      <c r="C70" s="14"/>
      <c r="D70" s="77"/>
      <c r="E70" s="95"/>
      <c r="F70" s="74">
        <v>10000</v>
      </c>
      <c r="G70" s="105"/>
      <c r="H70" s="15"/>
    </row>
    <row r="71" spans="1:8" x14ac:dyDescent="0.2">
      <c r="A71" s="16" t="s">
        <v>30</v>
      </c>
      <c r="B71" s="28"/>
      <c r="C71" s="14"/>
      <c r="D71" s="77"/>
      <c r="E71" s="95"/>
      <c r="F71" s="74"/>
      <c r="G71" s="105"/>
      <c r="H71" s="15"/>
    </row>
    <row r="72" spans="1:8" ht="15.75" x14ac:dyDescent="0.25">
      <c r="A72" s="32"/>
      <c r="B72" s="18"/>
      <c r="C72" s="14"/>
      <c r="D72" s="77"/>
      <c r="E72" s="80"/>
      <c r="F72" s="80"/>
      <c r="G72" s="105"/>
      <c r="H72" s="2"/>
    </row>
    <row r="73" spans="1:8" ht="15.75" x14ac:dyDescent="0.25">
      <c r="A73" s="20" t="s">
        <v>45</v>
      </c>
      <c r="B73" s="20"/>
      <c r="C73" s="21"/>
      <c r="D73" s="81">
        <f>SUM(D56:D69)</f>
        <v>1997</v>
      </c>
      <c r="E73" s="82">
        <f>SUM(E56:E72)</f>
        <v>242138331.35999998</v>
      </c>
      <c r="F73" s="82">
        <f>SUM(F56:F72)</f>
        <v>22255591.989999998</v>
      </c>
      <c r="G73" s="110">
        <f>1-(+F73/E73)</f>
        <v>0.90808728273215267</v>
      </c>
      <c r="H73" s="2"/>
    </row>
    <row r="74" spans="1:8" x14ac:dyDescent="0.2">
      <c r="A74" s="33"/>
      <c r="B74" s="33"/>
      <c r="C74" s="33"/>
      <c r="D74" s="91"/>
      <c r="E74" s="92"/>
      <c r="F74" s="34"/>
      <c r="G74" s="34"/>
      <c r="H74" s="2"/>
    </row>
    <row r="75" spans="1:8" ht="18" x14ac:dyDescent="0.25">
      <c r="A75" s="35" t="s">
        <v>46</v>
      </c>
      <c r="B75" s="36"/>
      <c r="C75" s="36"/>
      <c r="D75" s="36"/>
      <c r="E75" s="36"/>
      <c r="F75" s="37">
        <f>F73+F39+F51</f>
        <v>26859645.41</v>
      </c>
      <c r="G75" s="36"/>
      <c r="H75" s="2"/>
    </row>
    <row r="76" spans="1:8" ht="18" x14ac:dyDescent="0.25">
      <c r="A76" s="35"/>
      <c r="B76" s="36"/>
      <c r="C76" s="36"/>
      <c r="D76" s="36"/>
      <c r="E76" s="36"/>
      <c r="F76" s="37"/>
      <c r="G76" s="36"/>
      <c r="H76" s="2"/>
    </row>
    <row r="77" spans="1:8" ht="15.75" x14ac:dyDescent="0.25">
      <c r="A77" s="4" t="s">
        <v>47</v>
      </c>
      <c r="B77" s="40"/>
      <c r="C77" s="40"/>
      <c r="D77" s="40"/>
      <c r="E77" s="40"/>
      <c r="F77" s="41"/>
      <c r="G77" s="40"/>
      <c r="H77" s="2"/>
    </row>
    <row r="78" spans="1:8" ht="15.75" x14ac:dyDescent="0.25">
      <c r="A78" s="4" t="s">
        <v>48</v>
      </c>
      <c r="B78" s="40"/>
      <c r="C78" s="40"/>
      <c r="D78" s="40"/>
      <c r="E78" s="40"/>
      <c r="F78" s="41"/>
      <c r="G78" s="40"/>
      <c r="H78" s="2"/>
    </row>
    <row r="79" spans="1:8" ht="15.75" x14ac:dyDescent="0.25">
      <c r="A79" s="4" t="s">
        <v>49</v>
      </c>
      <c r="B79" s="40"/>
      <c r="C79" s="40"/>
      <c r="D79" s="40"/>
      <c r="E79" s="40"/>
      <c r="F79" s="41"/>
      <c r="G79" s="40"/>
      <c r="H79" s="2"/>
    </row>
    <row r="80" spans="1:8" ht="15.75" x14ac:dyDescent="0.25">
      <c r="A80" s="4"/>
      <c r="B80" s="40"/>
      <c r="C80" s="40"/>
      <c r="D80" s="40"/>
      <c r="E80" s="40"/>
      <c r="F80" s="41"/>
      <c r="G80" s="40"/>
      <c r="H80" s="2"/>
    </row>
    <row r="81" spans="1:8" ht="18" x14ac:dyDescent="0.25">
      <c r="A81" s="42" t="s">
        <v>50</v>
      </c>
      <c r="B81" s="39"/>
      <c r="C81" s="39"/>
      <c r="D81" s="39"/>
      <c r="E81" s="39"/>
      <c r="F81" s="37"/>
      <c r="G81" s="39"/>
      <c r="H81" s="2"/>
    </row>
    <row r="82" spans="1:8" ht="18" x14ac:dyDescent="0.25">
      <c r="A82" s="43"/>
      <c r="B82" s="39"/>
      <c r="C82" s="39"/>
      <c r="D82" s="39"/>
      <c r="E82" s="37"/>
      <c r="F82" s="2"/>
      <c r="G82" s="2"/>
      <c r="H82" s="2"/>
    </row>
    <row r="83" spans="1:8" ht="18" x14ac:dyDescent="0.25">
      <c r="A83" s="116"/>
      <c r="B83" s="117"/>
      <c r="C83" s="117"/>
      <c r="D83" s="117"/>
      <c r="E83" s="44"/>
      <c r="F83" s="2"/>
      <c r="G83" s="2"/>
      <c r="H83" s="2"/>
    </row>
    <row r="84" spans="1:8" ht="18" x14ac:dyDescent="0.25">
      <c r="A84" s="43"/>
      <c r="B84" s="39"/>
      <c r="C84" s="39"/>
      <c r="D84" s="39"/>
      <c r="E84" s="45"/>
      <c r="F84" s="2"/>
      <c r="G84" s="2"/>
      <c r="H84" s="2"/>
    </row>
    <row r="85" spans="1:8" ht="18" x14ac:dyDescent="0.25">
      <c r="A85" s="43"/>
      <c r="B85" s="39"/>
      <c r="C85" s="39"/>
      <c r="D85" s="39"/>
      <c r="E85" s="46"/>
      <c r="F85" s="2"/>
      <c r="G85" s="2"/>
      <c r="H85" s="2"/>
    </row>
    <row r="86" spans="1:8" ht="18" x14ac:dyDescent="0.25">
      <c r="A86" s="43"/>
      <c r="B86" s="39"/>
      <c r="C86" s="39"/>
      <c r="D86" s="39"/>
      <c r="E86" s="37"/>
      <c r="F86" s="2"/>
      <c r="G86" s="2"/>
      <c r="H86" s="2"/>
    </row>
    <row r="87" spans="1:8" ht="18" x14ac:dyDescent="0.25">
      <c r="A87" s="43"/>
      <c r="B87" s="39"/>
      <c r="C87" s="39"/>
      <c r="D87" s="39"/>
      <c r="E87" s="37"/>
      <c r="F87" s="2"/>
      <c r="G87" s="2"/>
      <c r="H87" s="2"/>
    </row>
    <row r="88" spans="1:8" ht="18" x14ac:dyDescent="0.25">
      <c r="A88" s="43"/>
      <c r="B88" s="39"/>
      <c r="C88" s="39"/>
      <c r="D88" s="39"/>
      <c r="E88" s="44"/>
      <c r="F88" s="2"/>
      <c r="G88" s="2"/>
      <c r="H88" s="2"/>
    </row>
    <row r="89" spans="1:8" ht="18" x14ac:dyDescent="0.25">
      <c r="A89" s="43"/>
      <c r="B89" s="39"/>
      <c r="C89" s="39"/>
      <c r="D89" s="39"/>
      <c r="E89" s="45"/>
      <c r="F89" s="2"/>
      <c r="G89" s="2"/>
      <c r="H89" s="2"/>
    </row>
    <row r="90" spans="1:8" ht="18" x14ac:dyDescent="0.25">
      <c r="A90" s="43"/>
      <c r="B90" s="39"/>
      <c r="C90" s="39"/>
      <c r="D90" s="39"/>
      <c r="E90" s="45"/>
      <c r="F90" s="2"/>
      <c r="G90" s="2"/>
      <c r="H90" s="2"/>
    </row>
    <row r="91" spans="1:8" ht="18" x14ac:dyDescent="0.25">
      <c r="A91" s="43"/>
      <c r="B91" s="39"/>
      <c r="C91" s="39"/>
      <c r="D91" s="39"/>
      <c r="E91" s="45"/>
      <c r="F91" s="2"/>
      <c r="G91" s="2"/>
      <c r="H91" s="2"/>
    </row>
    <row r="92" spans="1:8" ht="18" x14ac:dyDescent="0.25">
      <c r="A92" s="43"/>
      <c r="B92" s="39"/>
      <c r="C92" s="39"/>
      <c r="D92" s="39"/>
      <c r="E92" s="47"/>
      <c r="F92" s="2"/>
      <c r="G92" s="2"/>
      <c r="H92" s="2"/>
    </row>
    <row r="93" spans="1:8" ht="18" x14ac:dyDescent="0.25">
      <c r="A93" s="43"/>
      <c r="B93" s="39"/>
      <c r="C93" s="39"/>
      <c r="D93" s="39"/>
      <c r="E93" s="39"/>
      <c r="F93" s="2"/>
      <c r="G93" s="2"/>
      <c r="H93" s="2"/>
    </row>
    <row r="94" spans="1:8" ht="15.75" x14ac:dyDescent="0.25">
      <c r="A94" s="48"/>
      <c r="B94" s="2"/>
      <c r="C94" s="2"/>
      <c r="D94" s="2"/>
      <c r="E94" s="2"/>
      <c r="F94" s="2"/>
      <c r="G94" s="2"/>
      <c r="H94" s="2"/>
    </row>
  </sheetData>
  <phoneticPr fontId="17" type="noConversion"/>
  <printOptions horizontalCentered="1"/>
  <pageMargins left="0.20624999999999999" right="0.5" top="0.31944444444444398" bottom="0.25" header="0.5" footer="0.5"/>
  <pageSetup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118"/>
      <c r="D5" s="61" t="s">
        <v>78</v>
      </c>
      <c r="E5" s="62"/>
      <c r="F5" s="8"/>
      <c r="G5" s="119"/>
      <c r="H5" s="2"/>
    </row>
    <row r="6" spans="1:8" ht="18" x14ac:dyDescent="0.25">
      <c r="A6" s="23" t="s">
        <v>3</v>
      </c>
      <c r="B6" s="118"/>
      <c r="C6" s="118"/>
      <c r="D6" s="118"/>
      <c r="E6" s="118"/>
      <c r="F6" s="119"/>
      <c r="G6" s="119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1"/>
      <c r="G9" s="104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1"/>
      <c r="G10" s="104"/>
      <c r="H10" s="15"/>
    </row>
    <row r="11" spans="1:8" ht="15.75" x14ac:dyDescent="0.25">
      <c r="A11" s="93" t="s">
        <v>125</v>
      </c>
      <c r="B11" s="13"/>
      <c r="C11" s="14"/>
      <c r="D11" s="73"/>
      <c r="E11" s="99"/>
      <c r="F11" s="111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1"/>
      <c r="G12" s="104"/>
      <c r="H12" s="15"/>
    </row>
    <row r="13" spans="1:8" ht="15.75" x14ac:dyDescent="0.25">
      <c r="A13" s="93" t="s">
        <v>74</v>
      </c>
      <c r="B13" s="13"/>
      <c r="C13" s="14"/>
      <c r="D13" s="73">
        <v>10</v>
      </c>
      <c r="E13" s="99">
        <v>2923166</v>
      </c>
      <c r="F13" s="111">
        <v>990863.5</v>
      </c>
      <c r="G13" s="104">
        <f>F13/E13</f>
        <v>0.33896928877798932</v>
      </c>
      <c r="H13" s="15"/>
    </row>
    <row r="14" spans="1:8" ht="15.75" x14ac:dyDescent="0.25">
      <c r="A14" s="93" t="s">
        <v>109</v>
      </c>
      <c r="B14" s="13"/>
      <c r="C14" s="14"/>
      <c r="D14" s="73">
        <v>2</v>
      </c>
      <c r="E14" s="99">
        <v>765247</v>
      </c>
      <c r="F14" s="111">
        <v>127602</v>
      </c>
      <c r="G14" s="104">
        <f>F14/E14</f>
        <v>0.16674616169681161</v>
      </c>
      <c r="H14" s="15"/>
    </row>
    <row r="15" spans="1:8" ht="15.75" x14ac:dyDescent="0.25">
      <c r="A15" s="93" t="s">
        <v>111</v>
      </c>
      <c r="B15" s="13"/>
      <c r="C15" s="14"/>
      <c r="D15" s="73"/>
      <c r="E15" s="99"/>
      <c r="F15" s="111"/>
      <c r="G15" s="104"/>
      <c r="H15" s="15"/>
    </row>
    <row r="16" spans="1:8" ht="15.75" x14ac:dyDescent="0.25">
      <c r="A16" s="93" t="s">
        <v>106</v>
      </c>
      <c r="B16" s="13"/>
      <c r="C16" s="14"/>
      <c r="D16" s="73">
        <v>1</v>
      </c>
      <c r="E16" s="99">
        <v>525730</v>
      </c>
      <c r="F16" s="111">
        <v>152896.5</v>
      </c>
      <c r="G16" s="104">
        <f>F16/E16</f>
        <v>0.29082704049607211</v>
      </c>
      <c r="H16" s="15"/>
    </row>
    <row r="17" spans="1:8" ht="15.75" x14ac:dyDescent="0.25">
      <c r="A17" s="93" t="s">
        <v>79</v>
      </c>
      <c r="B17" s="13"/>
      <c r="C17" s="14"/>
      <c r="D17" s="73">
        <v>2</v>
      </c>
      <c r="E17" s="99">
        <v>775583</v>
      </c>
      <c r="F17" s="111">
        <v>122903</v>
      </c>
      <c r="G17" s="104">
        <f>F17/E17</f>
        <v>0.15846530932214864</v>
      </c>
      <c r="H17" s="15"/>
    </row>
    <row r="18" spans="1:8" ht="15.75" x14ac:dyDescent="0.25">
      <c r="A18" s="70" t="s">
        <v>117</v>
      </c>
      <c r="B18" s="13"/>
      <c r="C18" s="14"/>
      <c r="D18" s="73">
        <v>1</v>
      </c>
      <c r="E18" s="99">
        <v>384445</v>
      </c>
      <c r="F18" s="111">
        <v>93703</v>
      </c>
      <c r="G18" s="104">
        <f>F18/E18</f>
        <v>0.24373577494830209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99">
        <v>1530215</v>
      </c>
      <c r="F19" s="111">
        <v>261921</v>
      </c>
      <c r="G19" s="104">
        <f>F19/E19</f>
        <v>0.17116614331972957</v>
      </c>
      <c r="H19" s="15"/>
    </row>
    <row r="20" spans="1:8" ht="15.75" x14ac:dyDescent="0.25">
      <c r="A20" s="93" t="s">
        <v>59</v>
      </c>
      <c r="B20" s="13"/>
      <c r="C20" s="14"/>
      <c r="D20" s="73"/>
      <c r="E20" s="99"/>
      <c r="F20" s="111"/>
      <c r="G20" s="104"/>
      <c r="H20" s="15"/>
    </row>
    <row r="21" spans="1:8" ht="15.75" x14ac:dyDescent="0.25">
      <c r="A21" s="93" t="s">
        <v>100</v>
      </c>
      <c r="B21" s="13"/>
      <c r="C21" s="14"/>
      <c r="D21" s="73"/>
      <c r="E21" s="99"/>
      <c r="F21" s="111"/>
      <c r="G21" s="104"/>
      <c r="H21" s="15"/>
    </row>
    <row r="22" spans="1:8" ht="15.75" x14ac:dyDescent="0.25">
      <c r="A22" s="93" t="s">
        <v>128</v>
      </c>
      <c r="B22" s="13"/>
      <c r="C22" s="14"/>
      <c r="D22" s="73"/>
      <c r="E22" s="99"/>
      <c r="F22" s="111"/>
      <c r="G22" s="104"/>
      <c r="H22" s="15"/>
    </row>
    <row r="23" spans="1:8" ht="15.75" x14ac:dyDescent="0.25">
      <c r="A23" s="93" t="s">
        <v>118</v>
      </c>
      <c r="B23" s="13"/>
      <c r="C23" s="14"/>
      <c r="D23" s="73">
        <v>3</v>
      </c>
      <c r="E23" s="99">
        <v>1035202</v>
      </c>
      <c r="F23" s="111">
        <v>227852.13</v>
      </c>
      <c r="G23" s="104">
        <f t="shared" ref="G23:G29" si="0">F23/E23</f>
        <v>0.22010402800612827</v>
      </c>
      <c r="H23" s="15"/>
    </row>
    <row r="24" spans="1:8" ht="15.75" x14ac:dyDescent="0.25">
      <c r="A24" s="93" t="s">
        <v>18</v>
      </c>
      <c r="B24" s="13"/>
      <c r="C24" s="14"/>
      <c r="D24" s="73">
        <v>2</v>
      </c>
      <c r="E24" s="99">
        <v>1242184</v>
      </c>
      <c r="F24" s="111">
        <v>327978.5</v>
      </c>
      <c r="G24" s="104">
        <f t="shared" si="0"/>
        <v>0.26403375023345976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923898</v>
      </c>
      <c r="F25" s="111">
        <v>185308</v>
      </c>
      <c r="G25" s="104">
        <f t="shared" si="0"/>
        <v>0.20057192460639595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1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1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1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59760</v>
      </c>
      <c r="F29" s="111">
        <v>17987</v>
      </c>
      <c r="G29" s="104">
        <f t="shared" si="0"/>
        <v>0.30098728246318607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1"/>
      <c r="G30" s="104"/>
      <c r="H30" s="15"/>
    </row>
    <row r="31" spans="1:8" ht="15.75" x14ac:dyDescent="0.25">
      <c r="A31" s="70" t="s">
        <v>80</v>
      </c>
      <c r="B31" s="13"/>
      <c r="C31" s="14"/>
      <c r="D31" s="73"/>
      <c r="E31" s="99"/>
      <c r="F31" s="111"/>
      <c r="G31" s="104"/>
      <c r="H31" s="15"/>
    </row>
    <row r="32" spans="1:8" ht="15.75" x14ac:dyDescent="0.25">
      <c r="A32" s="70" t="s">
        <v>113</v>
      </c>
      <c r="B32" s="13"/>
      <c r="C32" s="14"/>
      <c r="D32" s="73">
        <v>1</v>
      </c>
      <c r="E32" s="99">
        <v>113635</v>
      </c>
      <c r="F32" s="111">
        <v>31372</v>
      </c>
      <c r="G32" s="104">
        <f>F32/E32</f>
        <v>0.27607691292295505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1"/>
      <c r="G33" s="104"/>
      <c r="H33" s="15"/>
    </row>
    <row r="34" spans="1:8" ht="15.75" x14ac:dyDescent="0.25">
      <c r="A34" s="70" t="s">
        <v>77</v>
      </c>
      <c r="B34" s="13"/>
      <c r="C34" s="14"/>
      <c r="D34" s="73">
        <v>6</v>
      </c>
      <c r="E34" s="99">
        <v>3722623</v>
      </c>
      <c r="F34" s="111">
        <v>330047.5</v>
      </c>
      <c r="G34" s="104">
        <f>F34/E34</f>
        <v>8.8659931451559829E-2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1"/>
      <c r="G35" s="105"/>
      <c r="H35" s="15"/>
    </row>
    <row r="36" spans="1:8" x14ac:dyDescent="0.2">
      <c r="A36" s="16" t="s">
        <v>44</v>
      </c>
      <c r="B36" s="13"/>
      <c r="C36" s="14"/>
      <c r="D36" s="77"/>
      <c r="E36" s="99"/>
      <c r="F36" s="111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35</v>
      </c>
      <c r="E39" s="82">
        <f>SUM(E9:E38)</f>
        <v>14001688</v>
      </c>
      <c r="F39" s="82">
        <f>SUM(F9:F38)</f>
        <v>2870434.13</v>
      </c>
      <c r="G39" s="106">
        <f>F39/E39</f>
        <v>0.20500629138429594</v>
      </c>
      <c r="H39" s="15"/>
    </row>
    <row r="40" spans="1:8" ht="15.75" x14ac:dyDescent="0.25">
      <c r="A40" s="120"/>
      <c r="B40" s="121"/>
      <c r="C40" s="21"/>
      <c r="D40" s="122"/>
      <c r="E40" s="123"/>
      <c r="F40" s="123"/>
      <c r="G40" s="124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26"/>
      <c r="D42" s="89"/>
      <c r="E42" s="25" t="s">
        <v>141</v>
      </c>
      <c r="F42" s="25" t="s">
        <v>141</v>
      </c>
      <c r="G42" s="108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142</v>
      </c>
      <c r="F43" s="88" t="s">
        <v>8</v>
      </c>
      <c r="G43" s="109" t="s">
        <v>143</v>
      </c>
      <c r="H43" s="15"/>
    </row>
    <row r="44" spans="1:8" ht="15.75" x14ac:dyDescent="0.25">
      <c r="A44" s="27" t="s">
        <v>33</v>
      </c>
      <c r="B44" s="28"/>
      <c r="C44" s="14"/>
      <c r="D44" s="73">
        <v>147</v>
      </c>
      <c r="E44" s="74">
        <v>24631318.649999999</v>
      </c>
      <c r="F44" s="74">
        <v>1207379.03</v>
      </c>
      <c r="G44" s="104">
        <f>1-(+F44/E44)</f>
        <v>0.95098195727332691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74">
        <v>3518853.21</v>
      </c>
      <c r="F45" s="74">
        <v>374685.45</v>
      </c>
      <c r="G45" s="104">
        <f t="shared" ref="G45:G54" si="1">1-(+F45/E45)</f>
        <v>0.89352057967771836</v>
      </c>
      <c r="H45" s="15"/>
    </row>
    <row r="46" spans="1:8" ht="15.75" x14ac:dyDescent="0.25">
      <c r="A46" s="27" t="s">
        <v>35</v>
      </c>
      <c r="B46" s="28"/>
      <c r="C46" s="14"/>
      <c r="D46" s="73">
        <v>162</v>
      </c>
      <c r="E46" s="74">
        <v>24509195.149999999</v>
      </c>
      <c r="F46" s="74">
        <v>1187786.31</v>
      </c>
      <c r="G46" s="104">
        <f t="shared" si="1"/>
        <v>0.9515371148366738</v>
      </c>
      <c r="H46" s="15"/>
    </row>
    <row r="47" spans="1:8" ht="15.75" x14ac:dyDescent="0.25">
      <c r="A47" s="27" t="s">
        <v>36</v>
      </c>
      <c r="B47" s="28"/>
      <c r="C47" s="14"/>
      <c r="D47" s="73">
        <v>2</v>
      </c>
      <c r="E47" s="74">
        <v>1015996</v>
      </c>
      <c r="F47" s="74">
        <v>8196</v>
      </c>
      <c r="G47" s="104">
        <f t="shared" si="1"/>
        <v>0.99193303910645314</v>
      </c>
      <c r="H47" s="15"/>
    </row>
    <row r="48" spans="1:8" ht="15.75" x14ac:dyDescent="0.25">
      <c r="A48" s="27" t="s">
        <v>37</v>
      </c>
      <c r="B48" s="28"/>
      <c r="C48" s="14"/>
      <c r="D48" s="73">
        <v>115</v>
      </c>
      <c r="E48" s="74">
        <v>15056710.369999999</v>
      </c>
      <c r="F48" s="74">
        <v>1071161.07</v>
      </c>
      <c r="G48" s="104">
        <f t="shared" si="1"/>
        <v>0.92885822708430033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2"/>
    </row>
    <row r="50" spans="1:8" ht="15.75" x14ac:dyDescent="0.25">
      <c r="A50" s="27" t="s">
        <v>39</v>
      </c>
      <c r="B50" s="28"/>
      <c r="C50" s="14"/>
      <c r="D50" s="73">
        <v>11</v>
      </c>
      <c r="E50" s="74">
        <v>3536300</v>
      </c>
      <c r="F50" s="74">
        <v>283590</v>
      </c>
      <c r="G50" s="104">
        <f t="shared" si="1"/>
        <v>0.91980601193337663</v>
      </c>
      <c r="H50" s="2"/>
    </row>
    <row r="51" spans="1:8" ht="15.75" x14ac:dyDescent="0.25">
      <c r="A51" s="27" t="s">
        <v>40</v>
      </c>
      <c r="B51" s="28"/>
      <c r="C51" s="14"/>
      <c r="D51" s="73">
        <v>4</v>
      </c>
      <c r="E51" s="74">
        <v>1685405</v>
      </c>
      <c r="F51" s="74">
        <v>-29465</v>
      </c>
      <c r="G51" s="104">
        <f t="shared" si="1"/>
        <v>1.0174824448723008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1116700</v>
      </c>
      <c r="F52" s="74">
        <v>145575</v>
      </c>
      <c r="G52" s="104">
        <f t="shared" si="1"/>
        <v>0.86963821975463418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2"/>
    </row>
    <row r="54" spans="1:8" ht="15.75" x14ac:dyDescent="0.25">
      <c r="A54" s="27" t="s">
        <v>101</v>
      </c>
      <c r="B54" s="28"/>
      <c r="C54" s="14"/>
      <c r="D54" s="73">
        <v>1450</v>
      </c>
      <c r="E54" s="74">
        <v>121920435.59999999</v>
      </c>
      <c r="F54" s="74">
        <v>13729095.27</v>
      </c>
      <c r="G54" s="104">
        <f t="shared" si="1"/>
        <v>0.88739299361558388</v>
      </c>
      <c r="H54" s="2"/>
    </row>
    <row r="55" spans="1:8" ht="15.75" x14ac:dyDescent="0.25">
      <c r="A55" s="71" t="s">
        <v>102</v>
      </c>
      <c r="B55" s="30"/>
      <c r="C55" s="14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2"/>
    </row>
    <row r="58" spans="1:8" x14ac:dyDescent="0.2">
      <c r="A58" s="16" t="s">
        <v>44</v>
      </c>
      <c r="B58" s="28"/>
      <c r="C58" s="14"/>
      <c r="D58" s="77"/>
      <c r="E58" s="95"/>
      <c r="F58" s="74">
        <v>1967.56</v>
      </c>
      <c r="G58" s="105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1899</v>
      </c>
      <c r="E61" s="82">
        <f>SUM(E44:E60)</f>
        <v>196990913.97999999</v>
      </c>
      <c r="F61" s="82">
        <f>SUM(F44:F60)</f>
        <v>17979970.689999998</v>
      </c>
      <c r="G61" s="110">
        <f>1-(+F61/E61)</f>
        <v>0.90872690355746322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20850404.819999997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CASINOKC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2021-06-09T15:11:19Z</cp:lastPrinted>
  <dcterms:created xsi:type="dcterms:W3CDTF">2012-06-07T14:04:25Z</dcterms:created>
  <dcterms:modified xsi:type="dcterms:W3CDTF">2021-07-12T13:00:56Z</dcterms:modified>
</cp:coreProperties>
</file>