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 tabRatio="684"/>
  </bookViews>
  <sheets>
    <sheet name="ARG" sheetId="1" r:id="rId1"/>
    <sheet name="CARUTHERSVILLE" sheetId="2" r:id="rId2"/>
    <sheet name="HOLLYWOOD" sheetId="3" r:id="rId3"/>
    <sheet name="HARKC" sheetId="4" r:id="rId4"/>
    <sheet name="CASINOKC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4" i="14"/>
  <c r="G19" i="14"/>
  <c r="G15" i="14"/>
  <c r="G10" i="14"/>
  <c r="F60" i="12"/>
  <c r="F62" i="12"/>
  <c r="E60" i="12"/>
  <c r="D60" i="12"/>
  <c r="G53" i="12"/>
  <c r="G50" i="12"/>
  <c r="G48" i="12"/>
  <c r="G46" i="12"/>
  <c r="G44" i="12"/>
  <c r="F39" i="12"/>
  <c r="G39" i="12"/>
  <c r="E39" i="12"/>
  <c r="D39" i="12"/>
  <c r="G33" i="12"/>
  <c r="G31" i="12"/>
  <c r="G18" i="12"/>
  <c r="G17" i="12"/>
  <c r="F60" i="7"/>
  <c r="F62" i="7"/>
  <c r="E60" i="7"/>
  <c r="D60" i="7"/>
  <c r="G53" i="7"/>
  <c r="G50" i="7"/>
  <c r="G48" i="7"/>
  <c r="G47" i="7"/>
  <c r="G46" i="7"/>
  <c r="G44" i="7"/>
  <c r="G39" i="7"/>
  <c r="F39" i="7"/>
  <c r="E39" i="7"/>
  <c r="D39" i="7"/>
  <c r="G31" i="7"/>
  <c r="G18" i="7"/>
  <c r="G15" i="7"/>
  <c r="G14" i="7"/>
  <c r="G9" i="7"/>
  <c r="F73" i="10"/>
  <c r="F75" i="10"/>
  <c r="E73" i="10"/>
  <c r="D73" i="10"/>
  <c r="G66" i="10"/>
  <c r="G64" i="10"/>
  <c r="G62" i="10"/>
  <c r="G61" i="10"/>
  <c r="G60" i="10"/>
  <c r="G59" i="10"/>
  <c r="G58" i="10"/>
  <c r="G57" i="10"/>
  <c r="G56" i="10"/>
  <c r="F51" i="10"/>
  <c r="B13" i="13"/>
  <c r="B14" i="13"/>
  <c r="E51" i="10"/>
  <c r="D51" i="10"/>
  <c r="G45" i="10"/>
  <c r="G44" i="10"/>
  <c r="F39" i="10"/>
  <c r="G39" i="10"/>
  <c r="E39" i="10"/>
  <c r="D39" i="10"/>
  <c r="G34" i="10"/>
  <c r="G33" i="10"/>
  <c r="G32" i="10"/>
  <c r="G29" i="10"/>
  <c r="G25" i="10"/>
  <c r="G21" i="10"/>
  <c r="G20" i="10"/>
  <c r="G19" i="10"/>
  <c r="G17" i="10"/>
  <c r="G15" i="10"/>
  <c r="G12" i="10"/>
  <c r="G10" i="10"/>
  <c r="F61" i="9"/>
  <c r="F63" i="9"/>
  <c r="E61" i="9"/>
  <c r="D61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19" i="9"/>
  <c r="G18" i="9"/>
  <c r="G17" i="9"/>
  <c r="G16" i="9"/>
  <c r="G14" i="9"/>
  <c r="G13" i="9"/>
  <c r="F61" i="11"/>
  <c r="F63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0" i="11"/>
  <c r="G23" i="11"/>
  <c r="G22" i="11"/>
  <c r="G18" i="11"/>
  <c r="G15" i="11"/>
  <c r="G13" i="11"/>
  <c r="G10" i="11"/>
  <c r="F61" i="8"/>
  <c r="G61" i="8"/>
  <c r="E61" i="8"/>
  <c r="D61" i="8"/>
  <c r="B16" i="13"/>
  <c r="G54" i="8"/>
  <c r="G53" i="8"/>
  <c r="G52" i="8"/>
  <c r="G51" i="8"/>
  <c r="G50" i="8"/>
  <c r="G48" i="8"/>
  <c r="G47" i="8"/>
  <c r="G46" i="8"/>
  <c r="G45" i="8"/>
  <c r="G44" i="8"/>
  <c r="F39" i="8"/>
  <c r="F63" i="8"/>
  <c r="E39" i="8"/>
  <c r="D39" i="8"/>
  <c r="G34" i="8"/>
  <c r="G33" i="8"/>
  <c r="G31" i="8"/>
  <c r="G28" i="8"/>
  <c r="G26" i="8"/>
  <c r="G25" i="8"/>
  <c r="G22" i="8"/>
  <c r="G21" i="8"/>
  <c r="G19" i="8"/>
  <c r="G18" i="8"/>
  <c r="G16" i="8"/>
  <c r="G14" i="8"/>
  <c r="G13" i="8"/>
  <c r="G12" i="8"/>
  <c r="G11" i="8"/>
  <c r="G10" i="8"/>
  <c r="F62" i="6"/>
  <c r="F64" i="6"/>
  <c r="E62" i="6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G34" i="6"/>
  <c r="G33" i="6"/>
  <c r="G32" i="6"/>
  <c r="G31" i="6"/>
  <c r="G30" i="6"/>
  <c r="G25" i="6"/>
  <c r="G24" i="6"/>
  <c r="G23" i="6"/>
  <c r="G21" i="6"/>
  <c r="G20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5" i="5"/>
  <c r="G54" i="5"/>
  <c r="G50" i="5"/>
  <c r="G48" i="5"/>
  <c r="G46" i="5"/>
  <c r="G39" i="5"/>
  <c r="F39" i="5"/>
  <c r="E39" i="5"/>
  <c r="D39" i="5"/>
  <c r="G25" i="5"/>
  <c r="G23" i="5"/>
  <c r="G18" i="5"/>
  <c r="G13" i="5"/>
  <c r="G12" i="5"/>
  <c r="G10" i="5"/>
  <c r="F62" i="4"/>
  <c r="F64" i="4"/>
  <c r="E62" i="4"/>
  <c r="D62" i="4"/>
  <c r="G55" i="4"/>
  <c r="G54" i="4"/>
  <c r="G53" i="4"/>
  <c r="G52" i="4"/>
  <c r="G51" i="4"/>
  <c r="G50" i="4"/>
  <c r="G49" i="4"/>
  <c r="G48" i="4"/>
  <c r="G47" i="4"/>
  <c r="G46" i="4"/>
  <c r="G45" i="4"/>
  <c r="F40" i="4"/>
  <c r="G40" i="4"/>
  <c r="E40" i="4"/>
  <c r="D40" i="4"/>
  <c r="G35" i="4"/>
  <c r="G33" i="4"/>
  <c r="G31" i="4"/>
  <c r="G29" i="4"/>
  <c r="G28" i="4"/>
  <c r="G27" i="4"/>
  <c r="G25" i="4"/>
  <c r="G24" i="4"/>
  <c r="G23" i="4"/>
  <c r="G22" i="4"/>
  <c r="G19" i="4"/>
  <c r="G18" i="4"/>
  <c r="G17" i="4"/>
  <c r="G14" i="4"/>
  <c r="G12" i="4"/>
  <c r="G11" i="4"/>
  <c r="G10" i="4"/>
  <c r="F62" i="3"/>
  <c r="F64" i="3"/>
  <c r="E62" i="3"/>
  <c r="D62" i="3"/>
  <c r="G55" i="3"/>
  <c r="G54" i="3"/>
  <c r="G53" i="3"/>
  <c r="G51" i="3"/>
  <c r="G50" i="3"/>
  <c r="G49" i="3"/>
  <c r="G48" i="3"/>
  <c r="G47" i="3"/>
  <c r="G46" i="3"/>
  <c r="G45" i="3"/>
  <c r="G40" i="3"/>
  <c r="F40" i="3"/>
  <c r="E40" i="3"/>
  <c r="D40" i="3"/>
  <c r="G35" i="3"/>
  <c r="G33" i="3"/>
  <c r="G29" i="3"/>
  <c r="G27" i="3"/>
  <c r="G25" i="3"/>
  <c r="G24" i="3"/>
  <c r="G23" i="3"/>
  <c r="G22" i="3"/>
  <c r="G20" i="3"/>
  <c r="G18" i="3"/>
  <c r="G17" i="3"/>
  <c r="G13" i="3"/>
  <c r="G12" i="3"/>
  <c r="G11" i="3"/>
  <c r="G9" i="3"/>
  <c r="F60" i="2"/>
  <c r="F62" i="2"/>
  <c r="E60" i="2"/>
  <c r="D60" i="2"/>
  <c r="G53" i="2"/>
  <c r="G50" i="2"/>
  <c r="G48" i="2"/>
  <c r="G47" i="2"/>
  <c r="G46" i="2"/>
  <c r="G44" i="2"/>
  <c r="G39" i="2"/>
  <c r="F39" i="2"/>
  <c r="E39" i="2"/>
  <c r="D39" i="2"/>
  <c r="G34" i="2"/>
  <c r="G32" i="2"/>
  <c r="G30" i="2"/>
  <c r="G29" i="2"/>
  <c r="G18" i="2"/>
  <c r="F60" i="1"/>
  <c r="F62" i="1"/>
  <c r="E60" i="1"/>
  <c r="D60" i="1"/>
  <c r="G53" i="1"/>
  <c r="G52" i="1"/>
  <c r="G50" i="1"/>
  <c r="G49" i="1"/>
  <c r="G48" i="1"/>
  <c r="G47" i="1"/>
  <c r="G46" i="1"/>
  <c r="G45" i="1"/>
  <c r="G44" i="1"/>
  <c r="F39" i="1"/>
  <c r="G39" i="1"/>
  <c r="E39" i="1"/>
  <c r="D39" i="1"/>
  <c r="G33" i="1"/>
  <c r="G31" i="1"/>
  <c r="G29" i="1"/>
  <c r="G25" i="1"/>
  <c r="G24" i="1"/>
  <c r="G23" i="1"/>
  <c r="G22" i="1"/>
  <c r="G20" i="1"/>
  <c r="G18" i="1"/>
  <c r="G16" i="1"/>
  <c r="G15" i="1"/>
  <c r="G13" i="1"/>
  <c r="G11" i="1"/>
  <c r="B12" i="13"/>
  <c r="B11" i="13"/>
  <c r="B7" i="13"/>
  <c r="A3" i="14"/>
  <c r="A4" i="13"/>
  <c r="A3" i="12"/>
  <c r="A3" i="11"/>
  <c r="A3" i="10"/>
  <c r="A3" i="9"/>
  <c r="A3" i="8"/>
  <c r="A3" i="7"/>
  <c r="A3" i="6"/>
  <c r="A3" i="5"/>
  <c r="A3" i="4"/>
  <c r="A3" i="3"/>
  <c r="A3" i="2"/>
  <c r="B18" i="13"/>
  <c r="G61" i="14"/>
  <c r="G60" i="12"/>
  <c r="G60" i="7"/>
  <c r="G51" i="10"/>
  <c r="G73" i="10"/>
  <c r="G61" i="9"/>
  <c r="G61" i="11"/>
  <c r="G39" i="8"/>
  <c r="B6" i="13"/>
  <c r="G62" i="6"/>
  <c r="B17" i="13"/>
  <c r="B19" i="13"/>
  <c r="G62" i="5"/>
  <c r="G62" i="4"/>
  <c r="G62" i="3"/>
  <c r="G60" i="2"/>
  <c r="B8" i="13"/>
  <c r="B9" i="13"/>
  <c r="G60" i="1"/>
  <c r="B21" i="13"/>
</calcChain>
</file>

<file path=xl/sharedStrings.xml><?xml version="1.0" encoding="utf-8"?>
<sst xmlns="http://schemas.openxmlformats.org/spreadsheetml/2006/main" count="945" uniqueCount="159">
  <si>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</si>
  <si>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</si>
  <si>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</si>
  <si>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</si>
  <si>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</si>
  <si>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</si>
  <si>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</si>
  <si>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</si>
  <si>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</si>
  <si>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</si>
  <si>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</si>
  <si>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</si>
  <si>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</si>
  <si>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</si>
  <si>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</si>
  <si>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</si>
  <si>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</si>
  <si>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</si>
  <si>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</si>
  <si>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</si>
  <si>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</si>
  <si>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</si>
  <si>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</si>
  <si>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</si>
  <si>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</si>
  <si>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</si>
  <si>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</si>
  <si>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</si>
  <si>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</si>
  <si>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</si>
  <si>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</si>
  <si>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</si>
  <si>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</si>
  <si>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</si>
  <si>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</si>
  <si>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</si>
  <si>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</si>
  <si>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</si>
  <si>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</si>
  <si>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</si>
  <si>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</si>
  <si>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</si>
  <si>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</si>
  <si>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</si>
  <si>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</si>
  <si>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</si>
  <si>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</si>
  <si>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</si>
  <si>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</si>
  <si>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</si>
  <si>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</si>
  <si>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</si>
  <si>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</si>
  <si>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</si>
  <si>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</si>
  <si>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</si>
  <si>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</si>
  <si>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</si>
  <si>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</si>
  <si>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</si>
  <si>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</si>
  <si>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</si>
  <si>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</si>
  <si>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</si>
  <si>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</si>
  <si>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</si>
  <si>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</si>
  <si>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</si>
  <si>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</si>
  <si>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</si>
  <si>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</si>
  <si>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</si>
  <si>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</si>
  <si>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</si>
  <si>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</si>
  <si>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</si>
  <si>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Ten Hand Holdem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</si>
  <si>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</si>
  <si>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</si>
  <si>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</si>
  <si>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</si>
  <si>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</si>
  <si>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</si>
  <si>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</si>
  <si>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</si>
  <si>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</si>
  <si>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</si>
  <si>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</si>
  <si>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</si>
  <si>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</si>
  <si>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</si>
  <si>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</si>
  <si>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</si>
  <si>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</si>
  <si>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</si>
  <si>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</si>
  <si>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</si>
  <si>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</si>
  <si>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</si>
  <si>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</si>
  <si>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</si>
  <si>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</si>
  <si>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</si>
  <si>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</si>
  <si>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</si>
  <si>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</si>
  <si>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</si>
  <si>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</si>
  <si>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</si>
  <si>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</si>
  <si>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</si>
  <si>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</si>
  <si>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</si>
  <si>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</si>
  <si>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</si>
  <si>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</si>
  <si>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</si>
  <si>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</si>
  <si>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</si>
  <si>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Mini Bac Dragon Bonus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</si>
  <si>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</si>
  <si>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</si>
  <si>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</si>
  <si>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</si>
  <si>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</si>
  <si>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</si>
  <si>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</si>
  <si>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</si>
  <si>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</si>
  <si>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</si>
  <si>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</si>
  <si>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</si>
  <si>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</si>
  <si>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</si>
  <si>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</si>
  <si>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 xml:space="preserve">  Multi Denom</t>
  </si>
  <si>
    <t xml:space="preserve">   21+3 Extreme Top Three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</si>
  <si>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</si>
  <si>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</si>
  <si>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</si>
  <si>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</si>
  <si>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</si>
  <si>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   Super 3 Card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</si>
  <si>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</si>
  <si>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</si>
  <si>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</si>
  <si>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</si>
  <si>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</si>
  <si>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</si>
  <si>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>BOAT:   CASINO KC</t>
  </si>
  <si>
    <t xml:space="preserve">   Trilux X</t>
  </si>
  <si>
    <t>HYBRID TABLES</t>
  </si>
  <si>
    <t xml:space="preserve">   Hybrid Tournaments</t>
  </si>
  <si>
    <t xml:space="preserve">     TOTAL HYBRID: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</si>
  <si>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</si>
  <si>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</si>
  <si>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</si>
  <si>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</si>
  <si>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>MONTH ENDED:  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</si>
</sst>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36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6" xfId="0" applyNumberFormat="1" applyFont="1" applyBorder="1" applyAlignment="1" applyProtection="1">
      <protection locked="0"/>
    </xf>
    <xf numFmtId="164" fontId="8" fillId="3" borderId="6" xfId="0" applyNumberFormat="1" applyFont="1" applyFill="1" applyBorder="1" applyAlignment="1" applyProtection="1">
      <protection locked="0"/>
    </xf>
    <xf numFmtId="164" fontId="10" fillId="0" borderId="6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7" xfId="0" applyNumberFormat="1" applyFont="1" applyBorder="1" applyAlignment="1">
      <alignment horizontal="centerContinuous"/>
    </xf>
    <xf numFmtId="164" fontId="10" fillId="0" borderId="8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40" fontId="8" fillId="0" borderId="5" xfId="0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left"/>
    </xf>
    <xf numFmtId="164" fontId="13" fillId="0" borderId="9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/>
    <xf numFmtId="164" fontId="10" fillId="0" borderId="1" xfId="0" applyNumberFormat="1" applyFont="1" applyBorder="1" applyAlignment="1" applyProtection="1">
      <protection locked="0"/>
    </xf>
    <xf numFmtId="0" fontId="16" fillId="0" borderId="10" xfId="0" applyFont="1" applyBorder="1" applyAlignment="1"/>
    <xf numFmtId="3" fontId="13" fillId="0" borderId="11" xfId="0" applyNumberFormat="1" applyFont="1" applyBorder="1" applyAlignment="1">
      <alignment horizontal="center"/>
    </xf>
    <xf numFmtId="0" fontId="16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0" fontId="16" fillId="4" borderId="12" xfId="0" applyFont="1" applyFill="1" applyBorder="1" applyAlignment="1"/>
    <xf numFmtId="4" fontId="12" fillId="4" borderId="9" xfId="0" applyNumberFormat="1" applyFont="1" applyFill="1" applyBorder="1" applyAlignment="1">
      <alignment horizontal="center"/>
    </xf>
    <xf numFmtId="164" fontId="13" fillId="4" borderId="9" xfId="0" applyNumberFormat="1" applyFont="1" applyFill="1" applyBorder="1" applyAlignment="1">
      <alignment horizontal="center"/>
    </xf>
    <xf numFmtId="4" fontId="12" fillId="4" borderId="13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12" fillId="0" borderId="14" xfId="0" applyFont="1" applyBorder="1" applyAlignment="1"/>
    <xf numFmtId="4" fontId="13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158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110</v>
      </c>
      <c r="B11" s="13"/>
      <c r="C11" s="14"/>
      <c r="D11" s="73">
        <v>2</v>
      </c>
      <c r="E11" s="74">
        <v>682449</v>
      </c>
      <c r="F11" s="74">
        <v>87099</v>
      </c>
      <c r="G11" s="75">
        <f>F11/E11</f>
        <v>0.12762711938914117</v>
      </c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118</v>
      </c>
      <c r="B13" s="13"/>
      <c r="C13" s="14"/>
      <c r="D13" s="73">
        <v>2</v>
      </c>
      <c r="E13" s="74">
        <v>171922</v>
      </c>
      <c r="F13" s="74">
        <v>32412</v>
      </c>
      <c r="G13" s="75">
        <f>F13/E13</f>
        <v>0.18852735542862462</v>
      </c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122</v>
      </c>
      <c r="B15" s="13"/>
      <c r="C15" s="14"/>
      <c r="D15" s="73">
        <v>2</v>
      </c>
      <c r="E15" s="74">
        <v>276489</v>
      </c>
      <c r="F15" s="74">
        <v>101181</v>
      </c>
      <c r="G15" s="75">
        <f>F15/E15</f>
        <v>0.36594945911048904</v>
      </c>
      <c r="H15" s="15"/>
    </row>
    <row r="16" spans="1:8" ht="15.75" x14ac:dyDescent="0.25">
      <c r="A16" s="93" t="s">
        <v>129</v>
      </c>
      <c r="B16" s="13"/>
      <c r="C16" s="14"/>
      <c r="D16" s="73">
        <v>2</v>
      </c>
      <c r="E16" s="74">
        <v>2275147</v>
      </c>
      <c r="F16" s="74">
        <v>165708.5</v>
      </c>
      <c r="G16" s="75">
        <f>F16/E16</f>
        <v>7.2834194889385168E-2</v>
      </c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308239</v>
      </c>
      <c r="F18" s="74">
        <v>70328.5</v>
      </c>
      <c r="G18" s="75">
        <f>F18/E18</f>
        <v>0.2281622377440882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>
        <v>1</v>
      </c>
      <c r="E20" s="74">
        <v>164174</v>
      </c>
      <c r="F20" s="74">
        <v>-57590.5</v>
      </c>
      <c r="G20" s="75">
        <f t="shared" ref="G20:G25" si="0">F20/E20</f>
        <v>-0.35078940636154327</v>
      </c>
      <c r="H20" s="15"/>
    </row>
    <row r="21" spans="1:8" ht="15.75" x14ac:dyDescent="0.25">
      <c r="A21" s="93" t="s">
        <v>130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>
        <v>1</v>
      </c>
      <c r="E22" s="74">
        <v>46205</v>
      </c>
      <c r="F22" s="74">
        <v>20323</v>
      </c>
      <c r="G22" s="75">
        <f t="shared" si="0"/>
        <v>0.43984417270858134</v>
      </c>
      <c r="H22" s="15"/>
    </row>
    <row r="23" spans="1:8" ht="15.75" x14ac:dyDescent="0.25">
      <c r="A23" s="93" t="s">
        <v>18</v>
      </c>
      <c r="B23" s="13"/>
      <c r="C23" s="14"/>
      <c r="D23" s="73">
        <v>5</v>
      </c>
      <c r="E23" s="74">
        <v>2017484</v>
      </c>
      <c r="F23" s="74">
        <v>242429</v>
      </c>
      <c r="G23" s="75">
        <f t="shared" si="0"/>
        <v>0.1201640260839739</v>
      </c>
      <c r="H23" s="15"/>
    </row>
    <row r="24" spans="1:8" ht="15.75" x14ac:dyDescent="0.25">
      <c r="A24" s="93" t="s">
        <v>19</v>
      </c>
      <c r="B24" s="13"/>
      <c r="C24" s="14"/>
      <c r="D24" s="73">
        <v>1</v>
      </c>
      <c r="E24" s="74">
        <v>7560</v>
      </c>
      <c r="F24" s="74">
        <v>-2477</v>
      </c>
      <c r="G24" s="75">
        <f t="shared" si="0"/>
        <v>-0.32764550264550263</v>
      </c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522974</v>
      </c>
      <c r="F25" s="74">
        <v>169503</v>
      </c>
      <c r="G25" s="75">
        <f t="shared" si="0"/>
        <v>0.32411362706367813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6">
        <v>9414</v>
      </c>
      <c r="F29" s="76">
        <v>4366</v>
      </c>
      <c r="G29" s="75">
        <f>F29/E29</f>
        <v>0.46377735287869132</v>
      </c>
      <c r="H29" s="15"/>
    </row>
    <row r="30" spans="1:8" ht="15.75" x14ac:dyDescent="0.25">
      <c r="A30" s="70" t="s">
        <v>25</v>
      </c>
      <c r="B30" s="13"/>
      <c r="C30" s="14"/>
      <c r="D30" s="73"/>
      <c r="E30" s="76"/>
      <c r="F30" s="74"/>
      <c r="G30" s="75"/>
      <c r="H30" s="15"/>
    </row>
    <row r="31" spans="1:8" ht="15.75" x14ac:dyDescent="0.25">
      <c r="A31" s="70" t="s">
        <v>26</v>
      </c>
      <c r="B31" s="13"/>
      <c r="C31" s="14"/>
      <c r="D31" s="73">
        <v>9</v>
      </c>
      <c r="E31" s="76">
        <v>2169180</v>
      </c>
      <c r="F31" s="76">
        <v>529509.5</v>
      </c>
      <c r="G31" s="75">
        <f>F31/E31</f>
        <v>0.24410583722881457</v>
      </c>
      <c r="H31" s="15"/>
    </row>
    <row r="32" spans="1:8" ht="15.75" x14ac:dyDescent="0.25">
      <c r="A32" s="70" t="s">
        <v>124</v>
      </c>
      <c r="B32" s="13"/>
      <c r="C32" s="14"/>
      <c r="D32" s="73"/>
      <c r="E32" s="76"/>
      <c r="F32" s="76"/>
      <c r="G32" s="75"/>
      <c r="H32" s="15"/>
    </row>
    <row r="33" spans="1:8" ht="15.75" x14ac:dyDescent="0.25">
      <c r="A33" s="70" t="s">
        <v>101</v>
      </c>
      <c r="B33" s="13"/>
      <c r="C33" s="14"/>
      <c r="D33" s="73">
        <v>1</v>
      </c>
      <c r="E33" s="76">
        <v>40503</v>
      </c>
      <c r="F33" s="76">
        <v>15457</v>
      </c>
      <c r="G33" s="75">
        <f>F33/E33</f>
        <v>0.38162605239118091</v>
      </c>
      <c r="H33" s="15"/>
    </row>
    <row r="34" spans="1:8" ht="15.75" x14ac:dyDescent="0.25">
      <c r="A34" s="70" t="s">
        <v>27</v>
      </c>
      <c r="B34" s="13"/>
      <c r="C34" s="14"/>
      <c r="D34" s="73"/>
      <c r="E34" s="76"/>
      <c r="F34" s="76"/>
      <c r="G34" s="75"/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78"/>
      <c r="F36" s="76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31</v>
      </c>
      <c r="E39" s="82">
        <f>SUM(E9:E38)</f>
        <v>8691740</v>
      </c>
      <c r="F39" s="82">
        <f>SUM(F9:F38)</f>
        <v>1378249</v>
      </c>
      <c r="G39" s="83">
        <f>F39/E39</f>
        <v>0.15856997563203684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109</v>
      </c>
      <c r="E44" s="74">
        <v>10649024.699999999</v>
      </c>
      <c r="F44" s="74">
        <v>665867.91</v>
      </c>
      <c r="G44" s="75">
        <f t="shared" ref="G44:G50" si="1">1-(+F44/E44)</f>
        <v>0.93747146534461512</v>
      </c>
      <c r="H44" s="15"/>
    </row>
    <row r="45" spans="1:8" ht="15.75" x14ac:dyDescent="0.25">
      <c r="A45" s="27" t="s">
        <v>34</v>
      </c>
      <c r="B45" s="28"/>
      <c r="C45" s="14"/>
      <c r="D45" s="73">
        <v>3</v>
      </c>
      <c r="E45" s="74">
        <v>2405437.63</v>
      </c>
      <c r="F45" s="74">
        <v>145392.57999999999</v>
      </c>
      <c r="G45" s="75">
        <f t="shared" si="1"/>
        <v>0.93955670345108888</v>
      </c>
      <c r="H45" s="15"/>
    </row>
    <row r="46" spans="1:8" ht="15.75" x14ac:dyDescent="0.25">
      <c r="A46" s="27" t="s">
        <v>35</v>
      </c>
      <c r="B46" s="28"/>
      <c r="C46" s="14"/>
      <c r="D46" s="73">
        <v>126</v>
      </c>
      <c r="E46" s="74">
        <v>6089168.25</v>
      </c>
      <c r="F46" s="74">
        <v>375773.96</v>
      </c>
      <c r="G46" s="75">
        <f t="shared" si="1"/>
        <v>0.93828812991002508</v>
      </c>
      <c r="H46" s="15"/>
    </row>
    <row r="47" spans="1:8" ht="15.75" x14ac:dyDescent="0.25">
      <c r="A47" s="27" t="s">
        <v>36</v>
      </c>
      <c r="B47" s="28"/>
      <c r="C47" s="14"/>
      <c r="D47" s="73">
        <v>1</v>
      </c>
      <c r="E47" s="74">
        <v>1565150</v>
      </c>
      <c r="F47" s="74">
        <v>-23218</v>
      </c>
      <c r="G47" s="75">
        <f t="shared" si="1"/>
        <v>1.014834360923873</v>
      </c>
      <c r="H47" s="15"/>
    </row>
    <row r="48" spans="1:8" ht="15.75" x14ac:dyDescent="0.25">
      <c r="A48" s="27" t="s">
        <v>37</v>
      </c>
      <c r="B48" s="28"/>
      <c r="C48" s="14"/>
      <c r="D48" s="73">
        <v>169</v>
      </c>
      <c r="E48" s="74">
        <v>14297427.779999999</v>
      </c>
      <c r="F48" s="74">
        <v>1108139.31</v>
      </c>
      <c r="G48" s="75">
        <f t="shared" si="1"/>
        <v>0.9224937990909019</v>
      </c>
      <c r="H48" s="15"/>
    </row>
    <row r="49" spans="1:8" ht="15.75" x14ac:dyDescent="0.25">
      <c r="A49" s="27" t="s">
        <v>38</v>
      </c>
      <c r="B49" s="28"/>
      <c r="C49" s="14"/>
      <c r="D49" s="73">
        <v>11</v>
      </c>
      <c r="E49" s="74">
        <v>2185040</v>
      </c>
      <c r="F49" s="74">
        <v>111160</v>
      </c>
      <c r="G49" s="75">
        <f t="shared" si="1"/>
        <v>0.94912678944092554</v>
      </c>
      <c r="H49" s="15"/>
    </row>
    <row r="50" spans="1:8" ht="15.75" x14ac:dyDescent="0.25">
      <c r="A50" s="27" t="s">
        <v>39</v>
      </c>
      <c r="B50" s="28"/>
      <c r="C50" s="14"/>
      <c r="D50" s="73">
        <v>16</v>
      </c>
      <c r="E50" s="74">
        <v>1356569.01</v>
      </c>
      <c r="F50" s="74">
        <v>49964.01</v>
      </c>
      <c r="G50" s="75">
        <f t="shared" si="1"/>
        <v>0.96316884019044491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>
        <v>1</v>
      </c>
      <c r="E52" s="74">
        <v>85925</v>
      </c>
      <c r="F52" s="74">
        <v>-32625</v>
      </c>
      <c r="G52" s="75">
        <f>1-(+F52/E52)</f>
        <v>1.3796915915042187</v>
      </c>
      <c r="H52" s="15"/>
    </row>
    <row r="53" spans="1:8" ht="15.75" x14ac:dyDescent="0.25">
      <c r="A53" s="29" t="s">
        <v>61</v>
      </c>
      <c r="B53" s="30"/>
      <c r="C53" s="14"/>
      <c r="D53" s="73">
        <v>863</v>
      </c>
      <c r="E53" s="74">
        <v>75579112.790000007</v>
      </c>
      <c r="F53" s="74">
        <v>8650542.8200000003</v>
      </c>
      <c r="G53" s="75">
        <f>1-(+F53/E53)</f>
        <v>0.88554320763150629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80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80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78"/>
      <c r="F57" s="76"/>
      <c r="G57" s="79"/>
      <c r="H57" s="15"/>
    </row>
    <row r="58" spans="1:8" x14ac:dyDescent="0.2">
      <c r="A58" s="16" t="s">
        <v>30</v>
      </c>
      <c r="B58" s="28"/>
      <c r="C58" s="14"/>
      <c r="D58" s="77"/>
      <c r="E58" s="78"/>
      <c r="F58" s="76"/>
      <c r="G58" s="79"/>
      <c r="H58" s="15"/>
    </row>
    <row r="59" spans="1:8" ht="15.75" x14ac:dyDescent="0.25">
      <c r="A59" s="32"/>
      <c r="B59" s="18"/>
      <c r="C59" s="14"/>
      <c r="D59" s="77"/>
      <c r="E59" s="80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1299</v>
      </c>
      <c r="E60" s="82">
        <f>SUM(E44:E59)</f>
        <v>114212855.16</v>
      </c>
      <c r="F60" s="82">
        <f>SUM(F44:F59)</f>
        <v>11050997.59</v>
      </c>
      <c r="G60" s="83">
        <f>1-(+F60/E60)</f>
        <v>0.90324208623872737</v>
      </c>
      <c r="H60" s="15"/>
    </row>
    <row r="61" spans="1:8" x14ac:dyDescent="0.2">
      <c r="A61" s="33"/>
      <c r="B61" s="33"/>
      <c r="C61" s="33"/>
      <c r="D61" s="91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6"/>
      <c r="D62" s="36"/>
      <c r="E62" s="36"/>
      <c r="F62" s="37">
        <f>F60+F39</f>
        <v>12429246.59</v>
      </c>
      <c r="G62" s="36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4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4"/>
      <c r="D5" s="6" t="s">
        <v>82</v>
      </c>
      <c r="E5" s="7"/>
      <c r="F5" s="8"/>
      <c r="G5" s="5"/>
      <c r="H5" s="2"/>
    </row>
    <row r="6" spans="1:8" ht="18" x14ac:dyDescent="0.25">
      <c r="A6" s="23" t="s">
        <v>3</v>
      </c>
      <c r="B6" s="118"/>
      <c r="C6" s="4"/>
      <c r="D6" s="4"/>
      <c r="E6" s="4"/>
      <c r="F6" s="5"/>
      <c r="G6" s="5"/>
      <c r="H6" s="2"/>
    </row>
    <row r="7" spans="1:8" ht="15.75" x14ac:dyDescent="0.25">
      <c r="A7" s="64"/>
      <c r="B7" s="64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4"/>
      <c r="B8" s="64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1</v>
      </c>
      <c r="E10" s="74">
        <v>77787</v>
      </c>
      <c r="F10" s="74">
        <v>11920.5</v>
      </c>
      <c r="G10" s="104">
        <f>F10/E10</f>
        <v>0.15324540090246441</v>
      </c>
      <c r="H10" s="15"/>
    </row>
    <row r="11" spans="1:8" ht="15.75" x14ac:dyDescent="0.25">
      <c r="A11" s="93" t="s">
        <v>127</v>
      </c>
      <c r="B11" s="13"/>
      <c r="C11" s="14"/>
      <c r="D11" s="73"/>
      <c r="E11" s="74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26823</v>
      </c>
      <c r="F12" s="74">
        <v>12505</v>
      </c>
      <c r="G12" s="104">
        <f>F12/E12</f>
        <v>0.46620437684077098</v>
      </c>
      <c r="H12" s="15"/>
    </row>
    <row r="13" spans="1:8" ht="15.75" x14ac:dyDescent="0.25">
      <c r="A13" s="93" t="s">
        <v>74</v>
      </c>
      <c r="B13" s="13"/>
      <c r="C13" s="14"/>
      <c r="D13" s="73"/>
      <c r="E13" s="74"/>
      <c r="F13" s="74"/>
      <c r="G13" s="104"/>
      <c r="H13" s="15"/>
    </row>
    <row r="14" spans="1:8" ht="15.75" x14ac:dyDescent="0.25">
      <c r="A14" s="93" t="s">
        <v>110</v>
      </c>
      <c r="B14" s="13"/>
      <c r="C14" s="14"/>
      <c r="D14" s="73"/>
      <c r="E14" s="74"/>
      <c r="F14" s="74"/>
      <c r="G14" s="104"/>
      <c r="H14" s="15"/>
    </row>
    <row r="15" spans="1:8" ht="15.75" x14ac:dyDescent="0.25">
      <c r="A15" s="93" t="s">
        <v>112</v>
      </c>
      <c r="B15" s="13"/>
      <c r="C15" s="14"/>
      <c r="D15" s="73">
        <v>8</v>
      </c>
      <c r="E15" s="74">
        <v>1262677</v>
      </c>
      <c r="F15" s="74">
        <v>193242</v>
      </c>
      <c r="G15" s="104">
        <f>F15/E15</f>
        <v>0.1530415141797942</v>
      </c>
      <c r="H15" s="15"/>
    </row>
    <row r="16" spans="1:8" ht="15.75" x14ac:dyDescent="0.25">
      <c r="A16" s="93" t="s">
        <v>107</v>
      </c>
      <c r="B16" s="13"/>
      <c r="C16" s="14"/>
      <c r="D16" s="73"/>
      <c r="E16" s="74"/>
      <c r="F16" s="74"/>
      <c r="G16" s="104"/>
      <c r="H16" s="15"/>
    </row>
    <row r="17" spans="1:8" ht="15.75" x14ac:dyDescent="0.25">
      <c r="A17" s="93" t="s">
        <v>80</v>
      </c>
      <c r="B17" s="13"/>
      <c r="C17" s="14"/>
      <c r="D17" s="73">
        <v>1</v>
      </c>
      <c r="E17" s="74">
        <v>95558</v>
      </c>
      <c r="F17" s="74">
        <v>-5657</v>
      </c>
      <c r="G17" s="104">
        <f>F17/E17</f>
        <v>-5.9199648381087926E-2</v>
      </c>
      <c r="H17" s="15"/>
    </row>
    <row r="18" spans="1:8" ht="15.75" x14ac:dyDescent="0.25">
      <c r="A18" s="70" t="s">
        <v>118</v>
      </c>
      <c r="B18" s="13"/>
      <c r="C18" s="14"/>
      <c r="D18" s="73"/>
      <c r="E18" s="74"/>
      <c r="F18" s="74"/>
      <c r="G18" s="104"/>
      <c r="H18" s="15"/>
    </row>
    <row r="19" spans="1:8" ht="15.75" x14ac:dyDescent="0.25">
      <c r="A19" s="93" t="s">
        <v>15</v>
      </c>
      <c r="B19" s="13"/>
      <c r="C19" s="14"/>
      <c r="D19" s="73">
        <v>1</v>
      </c>
      <c r="E19" s="74">
        <v>821549</v>
      </c>
      <c r="F19" s="74">
        <v>65749</v>
      </c>
      <c r="G19" s="104">
        <f>F19/E19</f>
        <v>8.0030527698287016E-2</v>
      </c>
      <c r="H19" s="15"/>
    </row>
    <row r="20" spans="1:8" ht="15.75" x14ac:dyDescent="0.25">
      <c r="A20" s="93" t="s">
        <v>59</v>
      </c>
      <c r="B20" s="13"/>
      <c r="C20" s="14"/>
      <c r="D20" s="73">
        <v>1</v>
      </c>
      <c r="E20" s="74">
        <v>26045</v>
      </c>
      <c r="F20" s="74">
        <v>4452.5</v>
      </c>
      <c r="G20" s="104">
        <f>F20/E20</f>
        <v>0.17095411787291226</v>
      </c>
      <c r="H20" s="15"/>
    </row>
    <row r="21" spans="1:8" ht="15.75" x14ac:dyDescent="0.25">
      <c r="A21" s="93" t="s">
        <v>101</v>
      </c>
      <c r="B21" s="13"/>
      <c r="C21" s="14"/>
      <c r="D21" s="73">
        <v>1</v>
      </c>
      <c r="E21" s="74">
        <v>47867</v>
      </c>
      <c r="F21" s="74">
        <v>8334</v>
      </c>
      <c r="G21" s="104">
        <f>F21/E21</f>
        <v>0.17410742265026011</v>
      </c>
      <c r="H21" s="15"/>
    </row>
    <row r="22" spans="1:8" ht="15.75" x14ac:dyDescent="0.25">
      <c r="A22" s="93" t="s">
        <v>130</v>
      </c>
      <c r="B22" s="13"/>
      <c r="C22" s="14"/>
      <c r="D22" s="73"/>
      <c r="E22" s="74"/>
      <c r="F22" s="74"/>
      <c r="G22" s="104"/>
      <c r="H22" s="15"/>
    </row>
    <row r="23" spans="1:8" ht="15.75" x14ac:dyDescent="0.25">
      <c r="A23" s="93" t="s">
        <v>120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18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3</v>
      </c>
      <c r="E25" s="74">
        <v>552696</v>
      </c>
      <c r="F25" s="74">
        <v>142473</v>
      </c>
      <c r="G25" s="104">
        <f>F25/E25</f>
        <v>0.25777823613704459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116642</v>
      </c>
      <c r="F29" s="74">
        <v>27942</v>
      </c>
      <c r="G29" s="104">
        <f t="shared" ref="G29:G34" si="0">F29/E29</f>
        <v>0.2395535055983265</v>
      </c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81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114</v>
      </c>
      <c r="B32" s="13"/>
      <c r="C32" s="14"/>
      <c r="D32" s="73">
        <v>1</v>
      </c>
      <c r="E32" s="74">
        <v>4425</v>
      </c>
      <c r="F32" s="74">
        <v>153</v>
      </c>
      <c r="G32" s="104">
        <f t="shared" si="0"/>
        <v>3.4576271186440681E-2</v>
      </c>
      <c r="H32" s="15"/>
    </row>
    <row r="33" spans="1:8" ht="15.75" x14ac:dyDescent="0.25">
      <c r="A33" s="70" t="s">
        <v>27</v>
      </c>
      <c r="B33" s="13"/>
      <c r="C33" s="14"/>
      <c r="D33" s="73">
        <v>1</v>
      </c>
      <c r="E33" s="74">
        <v>174895</v>
      </c>
      <c r="F33" s="74">
        <v>22381</v>
      </c>
      <c r="G33" s="104">
        <f t="shared" si="0"/>
        <v>0.12796820949712684</v>
      </c>
      <c r="H33" s="15"/>
    </row>
    <row r="34" spans="1:8" ht="15.75" x14ac:dyDescent="0.25">
      <c r="A34" s="70" t="s">
        <v>78</v>
      </c>
      <c r="B34" s="13"/>
      <c r="C34" s="14"/>
      <c r="D34" s="73">
        <v>1</v>
      </c>
      <c r="E34" s="74">
        <v>554994</v>
      </c>
      <c r="F34" s="74">
        <v>-7106</v>
      </c>
      <c r="G34" s="104">
        <f t="shared" si="0"/>
        <v>-1.2803742022436278E-2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21</v>
      </c>
      <c r="E39" s="82">
        <f>SUM(E9:E38)</f>
        <v>3761958</v>
      </c>
      <c r="F39" s="82">
        <f>SUM(F9:F38)</f>
        <v>476389</v>
      </c>
      <c r="G39" s="106">
        <f>F39/E39</f>
        <v>0.12663325853186028</v>
      </c>
      <c r="H39" s="15"/>
    </row>
    <row r="40" spans="1:8" ht="15.75" x14ac:dyDescent="0.25">
      <c r="A40" s="120"/>
      <c r="B40" s="121"/>
      <c r="C40" s="22"/>
      <c r="D40" s="122"/>
      <c r="E40" s="123"/>
      <c r="F40" s="123"/>
      <c r="G40" s="124"/>
      <c r="H40" s="2"/>
    </row>
    <row r="41" spans="1:8" ht="18" x14ac:dyDescent="0.25">
      <c r="A41" s="23" t="s">
        <v>151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109" t="s">
        <v>146</v>
      </c>
      <c r="H43" s="2"/>
    </row>
    <row r="44" spans="1:8" ht="15.75" x14ac:dyDescent="0.25">
      <c r="A44" s="27" t="s">
        <v>10</v>
      </c>
      <c r="B44" s="28"/>
      <c r="C44" s="14"/>
      <c r="D44" s="73"/>
      <c r="E44" s="111">
        <v>965146</v>
      </c>
      <c r="F44" s="74">
        <v>70733.119999999995</v>
      </c>
      <c r="G44" s="104">
        <f>1-(+F44/E44)</f>
        <v>0.92671251810606892</v>
      </c>
      <c r="H44" s="15"/>
    </row>
    <row r="45" spans="1:8" ht="15.75" x14ac:dyDescent="0.25">
      <c r="A45" s="27" t="s">
        <v>20</v>
      </c>
      <c r="B45" s="28"/>
      <c r="C45" s="14"/>
      <c r="D45" s="73"/>
      <c r="E45" s="111">
        <v>826842</v>
      </c>
      <c r="F45" s="74">
        <v>35507.879999999997</v>
      </c>
      <c r="G45" s="104">
        <f>1-(+F45/E45)</f>
        <v>0.9570560276328488</v>
      </c>
      <c r="H45" s="15"/>
    </row>
    <row r="46" spans="1:8" ht="15.75" x14ac:dyDescent="0.25">
      <c r="A46" s="27"/>
      <c r="B46" s="28"/>
      <c r="C46" s="14"/>
      <c r="D46" s="73">
        <v>14</v>
      </c>
      <c r="E46" s="111"/>
      <c r="F46" s="74"/>
      <c r="G46" s="104"/>
      <c r="H46" s="15"/>
    </row>
    <row r="47" spans="1:8" x14ac:dyDescent="0.2">
      <c r="A47" s="16" t="s">
        <v>152</v>
      </c>
      <c r="B47" s="30"/>
      <c r="C47" s="14"/>
      <c r="D47" s="77"/>
      <c r="E47" s="96"/>
      <c r="F47" s="74"/>
      <c r="G47" s="105"/>
      <c r="H47" s="15"/>
    </row>
    <row r="48" spans="1:8" x14ac:dyDescent="0.2">
      <c r="A48" s="16" t="s">
        <v>44</v>
      </c>
      <c r="B48" s="28"/>
      <c r="C48" s="14"/>
      <c r="D48" s="77"/>
      <c r="E48" s="95"/>
      <c r="F48" s="74"/>
      <c r="G48" s="105"/>
      <c r="H48" s="15"/>
    </row>
    <row r="49" spans="1:8" x14ac:dyDescent="0.2">
      <c r="A49" s="16" t="s">
        <v>30</v>
      </c>
      <c r="B49" s="28"/>
      <c r="C49" s="14"/>
      <c r="D49" s="77"/>
      <c r="E49" s="95"/>
      <c r="F49" s="74"/>
      <c r="G49" s="105"/>
      <c r="H49" s="15"/>
    </row>
    <row r="50" spans="1:8" ht="15.75" x14ac:dyDescent="0.25">
      <c r="A50" s="32"/>
      <c r="B50" s="18"/>
      <c r="C50" s="14"/>
      <c r="D50" s="77"/>
      <c r="E50" s="80"/>
      <c r="F50" s="80"/>
      <c r="G50" s="105"/>
      <c r="H50" s="15"/>
    </row>
    <row r="51" spans="1:8" ht="15.75" x14ac:dyDescent="0.25">
      <c r="A51" s="20" t="s">
        <v>153</v>
      </c>
      <c r="B51" s="20"/>
      <c r="C51" s="14"/>
      <c r="D51" s="81">
        <f>SUM(D44:D47)</f>
        <v>14</v>
      </c>
      <c r="E51" s="82">
        <f>SUM(E44:E50)</f>
        <v>1791988</v>
      </c>
      <c r="F51" s="82">
        <f>SUM(F44:F50)</f>
        <v>106241</v>
      </c>
      <c r="G51" s="110">
        <f>1-(+F51/E51)</f>
        <v>0.94071333066962504</v>
      </c>
      <c r="H51" s="15"/>
    </row>
    <row r="52" spans="1:8" ht="15.75" x14ac:dyDescent="0.25">
      <c r="A52" s="120"/>
      <c r="B52" s="121"/>
      <c r="C52" s="14"/>
      <c r="D52" s="122"/>
      <c r="E52" s="123"/>
      <c r="F52" s="123"/>
      <c r="G52" s="124"/>
      <c r="H52" s="15"/>
    </row>
    <row r="53" spans="1:8" ht="18" x14ac:dyDescent="0.25">
      <c r="A53" s="23" t="s">
        <v>32</v>
      </c>
      <c r="B53" s="24"/>
      <c r="C53" s="14"/>
      <c r="D53" s="25"/>
      <c r="E53" s="87"/>
      <c r="F53" s="88"/>
      <c r="G53" s="107"/>
      <c r="H53" s="15"/>
    </row>
    <row r="54" spans="1:8" ht="15.75" x14ac:dyDescent="0.25">
      <c r="A54" s="26"/>
      <c r="B54" s="26"/>
      <c r="C54" s="14"/>
      <c r="D54" s="89"/>
      <c r="E54" s="25" t="s">
        <v>144</v>
      </c>
      <c r="F54" s="25" t="s">
        <v>144</v>
      </c>
      <c r="G54" s="108" t="s">
        <v>5</v>
      </c>
      <c r="H54" s="15"/>
    </row>
    <row r="55" spans="1:8" ht="15.75" x14ac:dyDescent="0.25">
      <c r="A55" s="26"/>
      <c r="B55" s="26"/>
      <c r="C55" s="14"/>
      <c r="D55" s="89" t="s">
        <v>6</v>
      </c>
      <c r="E55" s="90" t="s">
        <v>145</v>
      </c>
      <c r="F55" s="88" t="s">
        <v>8</v>
      </c>
      <c r="G55" s="109" t="s">
        <v>146</v>
      </c>
      <c r="H55" s="15"/>
    </row>
    <row r="56" spans="1:8" ht="15.75" x14ac:dyDescent="0.25">
      <c r="A56" s="27" t="s">
        <v>33</v>
      </c>
      <c r="B56" s="28"/>
      <c r="C56" s="14"/>
      <c r="D56" s="73">
        <v>58</v>
      </c>
      <c r="E56" s="111">
        <v>7441029.7000000002</v>
      </c>
      <c r="F56" s="74">
        <v>505859.72</v>
      </c>
      <c r="G56" s="104">
        <f>1-(+F56/E56)</f>
        <v>0.93201751096357</v>
      </c>
      <c r="H56" s="15"/>
    </row>
    <row r="57" spans="1:8" ht="15.75" x14ac:dyDescent="0.25">
      <c r="A57" s="27" t="s">
        <v>34</v>
      </c>
      <c r="B57" s="28"/>
      <c r="C57" s="14"/>
      <c r="D57" s="73">
        <v>5</v>
      </c>
      <c r="E57" s="111">
        <v>958598.69</v>
      </c>
      <c r="F57" s="74">
        <v>128821.01</v>
      </c>
      <c r="G57" s="104">
        <f>1-(+F57/E57)</f>
        <v>0.86561528683082178</v>
      </c>
      <c r="H57" s="15"/>
    </row>
    <row r="58" spans="1:8" ht="15.75" x14ac:dyDescent="0.25">
      <c r="A58" s="27" t="s">
        <v>35</v>
      </c>
      <c r="B58" s="28"/>
      <c r="C58" s="14"/>
      <c r="D58" s="73">
        <v>120</v>
      </c>
      <c r="E58" s="111">
        <v>5315545.25</v>
      </c>
      <c r="F58" s="74">
        <v>276323.90999999997</v>
      </c>
      <c r="G58" s="104">
        <f>1-(+F58/E58)</f>
        <v>0.94801588604668541</v>
      </c>
      <c r="H58" s="15"/>
    </row>
    <row r="59" spans="1:8" ht="15.75" x14ac:dyDescent="0.25">
      <c r="A59" s="27" t="s">
        <v>36</v>
      </c>
      <c r="B59" s="28"/>
      <c r="C59" s="14"/>
      <c r="D59" s="73">
        <v>5</v>
      </c>
      <c r="E59" s="111">
        <v>2308066.5</v>
      </c>
      <c r="F59" s="74">
        <v>72698.5</v>
      </c>
      <c r="G59" s="104">
        <f>1-(+F59/E59)</f>
        <v>0.9685024239986153</v>
      </c>
      <c r="H59" s="15"/>
    </row>
    <row r="60" spans="1:8" ht="15.75" x14ac:dyDescent="0.25">
      <c r="A60" s="27" t="s">
        <v>37</v>
      </c>
      <c r="B60" s="28"/>
      <c r="C60" s="14"/>
      <c r="D60" s="73">
        <v>87</v>
      </c>
      <c r="E60" s="111">
        <v>15159444.83</v>
      </c>
      <c r="F60" s="74">
        <v>978437.53</v>
      </c>
      <c r="G60" s="104">
        <f t="shared" ref="G60:G66" si="1">1-(+F60/E60)</f>
        <v>0.93545690221691313</v>
      </c>
      <c r="H60" s="15"/>
    </row>
    <row r="61" spans="1:8" ht="15.75" x14ac:dyDescent="0.25">
      <c r="A61" s="27" t="s">
        <v>38</v>
      </c>
      <c r="B61" s="28"/>
      <c r="C61" s="14"/>
      <c r="D61" s="73">
        <v>3</v>
      </c>
      <c r="E61" s="111">
        <v>2893452</v>
      </c>
      <c r="F61" s="74">
        <v>79519</v>
      </c>
      <c r="G61" s="104">
        <f t="shared" si="1"/>
        <v>0.97251760181264457</v>
      </c>
      <c r="H61" s="2"/>
    </row>
    <row r="62" spans="1:8" ht="15.75" x14ac:dyDescent="0.25">
      <c r="A62" s="27" t="s">
        <v>39</v>
      </c>
      <c r="B62" s="28"/>
      <c r="C62" s="21"/>
      <c r="D62" s="73">
        <v>12</v>
      </c>
      <c r="E62" s="111">
        <v>937575</v>
      </c>
      <c r="F62" s="74">
        <v>39898.5</v>
      </c>
      <c r="G62" s="104">
        <f t="shared" si="1"/>
        <v>0.95744500439964808</v>
      </c>
      <c r="H62" s="2"/>
    </row>
    <row r="63" spans="1:8" ht="15.75" x14ac:dyDescent="0.25">
      <c r="A63" s="27" t="s">
        <v>40</v>
      </c>
      <c r="B63" s="28"/>
      <c r="C63" s="33"/>
      <c r="D63" s="73"/>
      <c r="E63" s="111"/>
      <c r="F63" s="74"/>
      <c r="G63" s="104"/>
      <c r="H63" s="2"/>
    </row>
    <row r="64" spans="1:8" ht="18" x14ac:dyDescent="0.25">
      <c r="A64" s="54" t="s">
        <v>41</v>
      </c>
      <c r="B64" s="28"/>
      <c r="C64" s="36"/>
      <c r="D64" s="73">
        <v>4</v>
      </c>
      <c r="E64" s="111">
        <v>245450</v>
      </c>
      <c r="F64" s="74">
        <v>-48285</v>
      </c>
      <c r="G64" s="104">
        <f t="shared" si="1"/>
        <v>1.1967203096353636</v>
      </c>
      <c r="H64" s="2"/>
    </row>
    <row r="65" spans="1:8" ht="18" x14ac:dyDescent="0.25">
      <c r="A65" s="55" t="s">
        <v>60</v>
      </c>
      <c r="B65" s="28"/>
      <c r="C65" s="36"/>
      <c r="D65" s="73"/>
      <c r="E65" s="111"/>
      <c r="F65" s="74"/>
      <c r="G65" s="104"/>
      <c r="H65" s="2"/>
    </row>
    <row r="66" spans="1:8" ht="15.75" x14ac:dyDescent="0.25">
      <c r="A66" s="27" t="s">
        <v>102</v>
      </c>
      <c r="B66" s="28"/>
      <c r="C66" s="40"/>
      <c r="D66" s="73">
        <v>1014</v>
      </c>
      <c r="E66" s="111">
        <v>76980218.659999996</v>
      </c>
      <c r="F66" s="74">
        <v>8923725.8699999992</v>
      </c>
      <c r="G66" s="104">
        <f t="shared" si="1"/>
        <v>0.88407767572844143</v>
      </c>
      <c r="H66" s="2"/>
    </row>
    <row r="67" spans="1:8" ht="15.75" x14ac:dyDescent="0.25">
      <c r="A67" s="71" t="s">
        <v>103</v>
      </c>
      <c r="B67" s="30"/>
      <c r="C67" s="40"/>
      <c r="D67" s="73"/>
      <c r="E67" s="74"/>
      <c r="F67" s="74"/>
      <c r="G67" s="104"/>
      <c r="H67" s="2"/>
    </row>
    <row r="68" spans="1:8" x14ac:dyDescent="0.2">
      <c r="A68" s="16" t="s">
        <v>42</v>
      </c>
      <c r="B68" s="30"/>
      <c r="C68" s="40"/>
      <c r="D68" s="77"/>
      <c r="E68" s="96"/>
      <c r="F68" s="74"/>
      <c r="G68" s="105"/>
      <c r="H68" s="2"/>
    </row>
    <row r="69" spans="1:8" ht="18" x14ac:dyDescent="0.25">
      <c r="A69" s="16" t="s">
        <v>43</v>
      </c>
      <c r="B69" s="28"/>
      <c r="C69" s="39"/>
      <c r="D69" s="77"/>
      <c r="E69" s="96"/>
      <c r="F69" s="74"/>
      <c r="G69" s="105"/>
      <c r="H69" s="2"/>
    </row>
    <row r="70" spans="1:8" ht="18" x14ac:dyDescent="0.25">
      <c r="A70" s="16" t="s">
        <v>44</v>
      </c>
      <c r="B70" s="28"/>
      <c r="C70" s="39"/>
      <c r="D70" s="77"/>
      <c r="E70" s="95"/>
      <c r="F70" s="74"/>
      <c r="G70" s="105"/>
      <c r="H70" s="2"/>
    </row>
    <row r="71" spans="1:8" ht="18" x14ac:dyDescent="0.25">
      <c r="A71" s="16" t="s">
        <v>30</v>
      </c>
      <c r="B71" s="28"/>
      <c r="C71" s="117"/>
      <c r="D71" s="77"/>
      <c r="E71" s="95"/>
      <c r="F71" s="74"/>
      <c r="G71" s="105"/>
      <c r="H71" s="2"/>
    </row>
    <row r="72" spans="1:8" ht="18" x14ac:dyDescent="0.25">
      <c r="A72" s="32"/>
      <c r="B72" s="18"/>
      <c r="C72" s="39"/>
      <c r="D72" s="77"/>
      <c r="E72" s="80"/>
      <c r="F72" s="80"/>
      <c r="G72" s="105"/>
      <c r="H72" s="2"/>
    </row>
    <row r="73" spans="1:8" ht="18" x14ac:dyDescent="0.25">
      <c r="A73" s="20" t="s">
        <v>45</v>
      </c>
      <c r="B73" s="20"/>
      <c r="C73" s="39"/>
      <c r="D73" s="81">
        <f>SUM(D56:D69)</f>
        <v>1308</v>
      </c>
      <c r="E73" s="82">
        <f>SUM(E56:E72)</f>
        <v>112239380.63</v>
      </c>
      <c r="F73" s="82">
        <f>SUM(F56:F72)</f>
        <v>10956999.039999999</v>
      </c>
      <c r="G73" s="110">
        <f>1-(+F73/E73)</f>
        <v>0.90237830092701576</v>
      </c>
      <c r="H73" s="2"/>
    </row>
    <row r="74" spans="1:8" ht="18" x14ac:dyDescent="0.25">
      <c r="A74" s="33"/>
      <c r="B74" s="33"/>
      <c r="C74" s="39"/>
      <c r="D74" s="91"/>
      <c r="E74" s="92"/>
      <c r="F74" s="34"/>
      <c r="G74" s="34"/>
      <c r="H74" s="2"/>
    </row>
    <row r="75" spans="1:8" ht="18" x14ac:dyDescent="0.25">
      <c r="A75" s="35" t="s">
        <v>46</v>
      </c>
      <c r="B75" s="36"/>
      <c r="C75" s="39"/>
      <c r="D75" s="36"/>
      <c r="E75" s="36"/>
      <c r="F75" s="37">
        <f>F73+F39+F51</f>
        <v>11539629.039999999</v>
      </c>
      <c r="G75" s="36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75" right="0.75" top="0.31" bottom="0.25" header="0.5" footer="0.5"/>
  <pageSetup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83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3</v>
      </c>
      <c r="E10" s="99">
        <v>86257</v>
      </c>
      <c r="F10" s="74">
        <v>47178.5</v>
      </c>
      <c r="G10" s="104">
        <f>F10/E10</f>
        <v>0.54695271108431776</v>
      </c>
      <c r="H10" s="15"/>
    </row>
    <row r="11" spans="1:8" ht="15.75" x14ac:dyDescent="0.25">
      <c r="A11" s="93" t="s">
        <v>73</v>
      </c>
      <c r="B11" s="13"/>
      <c r="C11" s="14"/>
      <c r="D11" s="73"/>
      <c r="E11" s="99"/>
      <c r="F11" s="74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74"/>
      <c r="G12" s="104"/>
      <c r="H12" s="15"/>
    </row>
    <row r="13" spans="1:8" ht="15.75" x14ac:dyDescent="0.25">
      <c r="A13" s="93" t="s">
        <v>74</v>
      </c>
      <c r="B13" s="13"/>
      <c r="C13" s="14"/>
      <c r="D13" s="73">
        <v>9</v>
      </c>
      <c r="E13" s="99">
        <v>939868</v>
      </c>
      <c r="F13" s="74">
        <v>157670.5</v>
      </c>
      <c r="G13" s="104">
        <f t="shared" ref="G13:G18" si="0">F13/E13</f>
        <v>0.16775813199300327</v>
      </c>
      <c r="H13" s="15"/>
    </row>
    <row r="14" spans="1:8" ht="15.75" x14ac:dyDescent="0.25">
      <c r="A14" s="93" t="s">
        <v>128</v>
      </c>
      <c r="B14" s="13"/>
      <c r="C14" s="14"/>
      <c r="D14" s="73"/>
      <c r="E14" s="99"/>
      <c r="F14" s="74"/>
      <c r="G14" s="104"/>
      <c r="H14" s="15"/>
    </row>
    <row r="15" spans="1:8" ht="15.75" x14ac:dyDescent="0.25">
      <c r="A15" s="93" t="s">
        <v>117</v>
      </c>
      <c r="B15" s="13"/>
      <c r="C15" s="14"/>
      <c r="D15" s="73">
        <v>1</v>
      </c>
      <c r="E15" s="99">
        <v>109235</v>
      </c>
      <c r="F15" s="74">
        <v>37993</v>
      </c>
      <c r="G15" s="104">
        <f t="shared" si="0"/>
        <v>0.34780976793152379</v>
      </c>
      <c r="H15" s="15"/>
    </row>
    <row r="16" spans="1:8" ht="15.75" x14ac:dyDescent="0.25">
      <c r="A16" s="93" t="s">
        <v>126</v>
      </c>
      <c r="B16" s="13"/>
      <c r="C16" s="14"/>
      <c r="D16" s="73"/>
      <c r="E16" s="99"/>
      <c r="F16" s="74"/>
      <c r="G16" s="104"/>
      <c r="H16" s="15"/>
    </row>
    <row r="17" spans="1:8" ht="15.75" x14ac:dyDescent="0.25">
      <c r="A17" s="93" t="s">
        <v>55</v>
      </c>
      <c r="B17" s="13"/>
      <c r="C17" s="14"/>
      <c r="D17" s="73"/>
      <c r="E17" s="99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99">
        <v>198816</v>
      </c>
      <c r="F18" s="74">
        <v>25490.5</v>
      </c>
      <c r="G18" s="104">
        <f t="shared" si="0"/>
        <v>0.12821151215193949</v>
      </c>
      <c r="H18" s="15"/>
    </row>
    <row r="19" spans="1:8" ht="15.75" x14ac:dyDescent="0.25">
      <c r="A19" s="93" t="s">
        <v>15</v>
      </c>
      <c r="B19" s="13"/>
      <c r="C19" s="14"/>
      <c r="D19" s="73"/>
      <c r="E19" s="99"/>
      <c r="F19" s="74"/>
      <c r="G19" s="104"/>
      <c r="H19" s="15"/>
    </row>
    <row r="20" spans="1:8" ht="15.75" x14ac:dyDescent="0.25">
      <c r="A20" s="70" t="s">
        <v>134</v>
      </c>
      <c r="B20" s="13"/>
      <c r="C20" s="14"/>
      <c r="D20" s="73"/>
      <c r="E20" s="99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/>
      <c r="E21" s="99"/>
      <c r="F21" s="74"/>
      <c r="G21" s="104"/>
      <c r="H21" s="15"/>
    </row>
    <row r="22" spans="1:8" ht="15.75" x14ac:dyDescent="0.25">
      <c r="A22" s="93" t="s">
        <v>101</v>
      </c>
      <c r="B22" s="13"/>
      <c r="C22" s="14"/>
      <c r="D22" s="73">
        <v>1</v>
      </c>
      <c r="E22" s="99">
        <v>8445</v>
      </c>
      <c r="F22" s="74">
        <v>4014</v>
      </c>
      <c r="G22" s="104">
        <f>F22/E22</f>
        <v>0.47531083481349912</v>
      </c>
      <c r="H22" s="15"/>
    </row>
    <row r="23" spans="1:8" ht="15.75" x14ac:dyDescent="0.25">
      <c r="A23" s="93" t="s">
        <v>71</v>
      </c>
      <c r="B23" s="13"/>
      <c r="C23" s="14"/>
      <c r="D23" s="73">
        <v>1</v>
      </c>
      <c r="E23" s="99">
        <v>4286</v>
      </c>
      <c r="F23" s="74">
        <v>1227</v>
      </c>
      <c r="G23" s="104">
        <f>F23/E23</f>
        <v>0.28628091460569294</v>
      </c>
      <c r="H23" s="15"/>
    </row>
    <row r="24" spans="1:8" ht="15.75" x14ac:dyDescent="0.25">
      <c r="A24" s="93" t="s">
        <v>76</v>
      </c>
      <c r="B24" s="13"/>
      <c r="C24" s="14"/>
      <c r="D24" s="73"/>
      <c r="E24" s="99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/>
      <c r="E25" s="99"/>
      <c r="F25" s="74"/>
      <c r="G25" s="104"/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104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109</v>
      </c>
      <c r="B30" s="13"/>
      <c r="C30" s="14"/>
      <c r="D30" s="73">
        <v>1</v>
      </c>
      <c r="E30" s="74">
        <v>109450</v>
      </c>
      <c r="F30" s="74">
        <v>42565</v>
      </c>
      <c r="G30" s="104">
        <f>F30/E30</f>
        <v>0.38889904065783465</v>
      </c>
      <c r="H30" s="15"/>
    </row>
    <row r="31" spans="1:8" ht="15.75" x14ac:dyDescent="0.25">
      <c r="A31" s="70" t="s">
        <v>77</v>
      </c>
      <c r="B31" s="13"/>
      <c r="C31" s="14"/>
      <c r="D31" s="73"/>
      <c r="E31" s="74"/>
      <c r="F31" s="74"/>
      <c r="G31" s="104"/>
      <c r="H31" s="15"/>
    </row>
    <row r="32" spans="1:8" ht="15.75" x14ac:dyDescent="0.25">
      <c r="A32" s="70" t="s">
        <v>142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/>
      <c r="E33" s="74"/>
      <c r="F33" s="74"/>
      <c r="G33" s="104"/>
      <c r="H33" s="15"/>
    </row>
    <row r="34" spans="1:8" ht="15.75" x14ac:dyDescent="0.25">
      <c r="A34" s="70" t="s">
        <v>78</v>
      </c>
      <c r="B34" s="13"/>
      <c r="C34" s="14"/>
      <c r="D34" s="73">
        <v>2</v>
      </c>
      <c r="E34" s="74">
        <v>465702</v>
      </c>
      <c r="F34" s="74">
        <v>85681</v>
      </c>
      <c r="G34" s="104">
        <f>F34/E34</f>
        <v>0.18398246088700498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19</v>
      </c>
      <c r="E39" s="82">
        <f>SUM(E9:E38)</f>
        <v>1922059</v>
      </c>
      <c r="F39" s="82">
        <f>SUM(F9:F38)</f>
        <v>401819.5</v>
      </c>
      <c r="G39" s="106">
        <f>F39/E39</f>
        <v>0.20905679794428786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109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19</v>
      </c>
      <c r="E44" s="74">
        <v>1825797.6</v>
      </c>
      <c r="F44" s="74">
        <v>133066.79999999999</v>
      </c>
      <c r="G44" s="104">
        <f>1-(+F44/E44)</f>
        <v>0.92711853712591141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104"/>
      <c r="H45" s="15"/>
    </row>
    <row r="46" spans="1:8" ht="15.75" x14ac:dyDescent="0.25">
      <c r="A46" s="27" t="s">
        <v>35</v>
      </c>
      <c r="B46" s="28"/>
      <c r="C46" s="14"/>
      <c r="D46" s="73">
        <v>120</v>
      </c>
      <c r="E46" s="74">
        <v>6091339.5</v>
      </c>
      <c r="F46" s="74">
        <v>454021.71</v>
      </c>
      <c r="G46" s="104">
        <f t="shared" ref="G46:G52" si="1">1-(+F46/E46)</f>
        <v>0.92546438923655461</v>
      </c>
      <c r="H46" s="15"/>
    </row>
    <row r="47" spans="1:8" ht="15.75" x14ac:dyDescent="0.25">
      <c r="A47" s="27" t="s">
        <v>36</v>
      </c>
      <c r="B47" s="28"/>
      <c r="C47" s="14"/>
      <c r="D47" s="73">
        <v>32</v>
      </c>
      <c r="E47" s="74">
        <v>2248258</v>
      </c>
      <c r="F47" s="74">
        <v>180358.43</v>
      </c>
      <c r="G47" s="104">
        <f t="shared" si="1"/>
        <v>0.91977858857835715</v>
      </c>
      <c r="H47" s="15"/>
    </row>
    <row r="48" spans="1:8" ht="15.75" x14ac:dyDescent="0.25">
      <c r="A48" s="27" t="s">
        <v>37</v>
      </c>
      <c r="B48" s="28"/>
      <c r="C48" s="14"/>
      <c r="D48" s="73">
        <v>87</v>
      </c>
      <c r="E48" s="74">
        <v>7194555</v>
      </c>
      <c r="F48" s="74">
        <v>609146.09</v>
      </c>
      <c r="G48" s="104">
        <f t="shared" si="1"/>
        <v>0.91533234647591133</v>
      </c>
      <c r="H48" s="15"/>
    </row>
    <row r="49" spans="1:8" ht="15.75" x14ac:dyDescent="0.25">
      <c r="A49" s="27" t="s">
        <v>38</v>
      </c>
      <c r="B49" s="28"/>
      <c r="C49" s="14"/>
      <c r="D49" s="73">
        <v>6</v>
      </c>
      <c r="E49" s="74">
        <v>813842</v>
      </c>
      <c r="F49" s="74">
        <v>53364</v>
      </c>
      <c r="G49" s="104">
        <f t="shared" si="1"/>
        <v>0.93442953300517795</v>
      </c>
      <c r="H49" s="15"/>
    </row>
    <row r="50" spans="1:8" ht="15.75" x14ac:dyDescent="0.25">
      <c r="A50" s="27" t="s">
        <v>39</v>
      </c>
      <c r="B50" s="28"/>
      <c r="C50" s="14"/>
      <c r="D50" s="73">
        <v>6</v>
      </c>
      <c r="E50" s="74">
        <v>1103850</v>
      </c>
      <c r="F50" s="74">
        <v>119655</v>
      </c>
      <c r="G50" s="104">
        <f t="shared" si="1"/>
        <v>0.89160211985324089</v>
      </c>
      <c r="H50" s="15"/>
    </row>
    <row r="51" spans="1:8" ht="15.75" x14ac:dyDescent="0.25">
      <c r="A51" s="27" t="s">
        <v>40</v>
      </c>
      <c r="B51" s="28"/>
      <c r="C51" s="14"/>
      <c r="D51" s="73">
        <v>1</v>
      </c>
      <c r="E51" s="74">
        <v>44080</v>
      </c>
      <c r="F51" s="74">
        <v>-20789</v>
      </c>
      <c r="G51" s="104">
        <f t="shared" si="1"/>
        <v>1.4716197822141561</v>
      </c>
      <c r="H51" s="15"/>
    </row>
    <row r="52" spans="1:8" ht="15.75" x14ac:dyDescent="0.25">
      <c r="A52" s="54" t="s">
        <v>41</v>
      </c>
      <c r="B52" s="28"/>
      <c r="C52" s="14"/>
      <c r="D52" s="73">
        <v>1</v>
      </c>
      <c r="E52" s="74">
        <v>845925</v>
      </c>
      <c r="F52" s="74">
        <v>27025</v>
      </c>
      <c r="G52" s="104">
        <f t="shared" si="1"/>
        <v>0.96805272335017878</v>
      </c>
      <c r="H52" s="15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15"/>
    </row>
    <row r="54" spans="1:8" ht="15.75" x14ac:dyDescent="0.25">
      <c r="A54" s="27" t="s">
        <v>102</v>
      </c>
      <c r="B54" s="28"/>
      <c r="C54" s="14"/>
      <c r="D54" s="73">
        <v>589</v>
      </c>
      <c r="E54" s="74">
        <v>35047154.850000001</v>
      </c>
      <c r="F54" s="74">
        <v>3951077.13</v>
      </c>
      <c r="G54" s="104">
        <f>1-(+F54/E54)</f>
        <v>0.88726396916068073</v>
      </c>
      <c r="H54" s="15"/>
    </row>
    <row r="55" spans="1:8" ht="15.75" x14ac:dyDescent="0.25">
      <c r="A55" s="71" t="s">
        <v>103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15"/>
    </row>
    <row r="59" spans="1:8" x14ac:dyDescent="0.2">
      <c r="A59" s="16" t="s">
        <v>30</v>
      </c>
      <c r="B59" s="28"/>
      <c r="C59" s="21"/>
      <c r="D59" s="77"/>
      <c r="E59" s="95"/>
      <c r="F59" s="74"/>
      <c r="G59" s="105"/>
      <c r="H59" s="15"/>
    </row>
    <row r="60" spans="1:8" ht="15.75" x14ac:dyDescent="0.25">
      <c r="A60" s="32"/>
      <c r="B60" s="18"/>
      <c r="C60" s="33"/>
      <c r="D60" s="77"/>
      <c r="E60" s="80"/>
      <c r="F60" s="80"/>
      <c r="G60" s="105"/>
      <c r="H60" s="2"/>
    </row>
    <row r="61" spans="1:8" ht="18" x14ac:dyDescent="0.25">
      <c r="A61" s="20" t="s">
        <v>45</v>
      </c>
      <c r="B61" s="20"/>
      <c r="C61" s="36"/>
      <c r="D61" s="81">
        <f>SUM(D44:D57)</f>
        <v>861</v>
      </c>
      <c r="E61" s="82">
        <f>SUM(E44:E60)</f>
        <v>55214801.950000003</v>
      </c>
      <c r="F61" s="82">
        <f>SUM(F44:F60)</f>
        <v>5506925.1600000001</v>
      </c>
      <c r="G61" s="110">
        <f>1-(+F61/E61)</f>
        <v>0.90026360748360879</v>
      </c>
      <c r="H61" s="2"/>
    </row>
    <row r="62" spans="1:8" ht="18" x14ac:dyDescent="0.25">
      <c r="A62" s="38"/>
      <c r="B62" s="39"/>
      <c r="C62" s="39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40"/>
      <c r="C63" s="40"/>
      <c r="D63" s="36"/>
      <c r="E63" s="36"/>
      <c r="F63" s="37">
        <f>F61+F39</f>
        <v>5908744.6600000001</v>
      </c>
      <c r="G63" s="36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50</v>
      </c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0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120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100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57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25</v>
      </c>
      <c r="B17" s="13"/>
      <c r="C17" s="14"/>
      <c r="D17" s="73">
        <v>1</v>
      </c>
      <c r="E17" s="74">
        <v>111517</v>
      </c>
      <c r="F17" s="74">
        <v>38467</v>
      </c>
      <c r="G17" s="75">
        <f>F17/E17</f>
        <v>0.34494292350045286</v>
      </c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271245</v>
      </c>
      <c r="F18" s="74">
        <v>77184.5</v>
      </c>
      <c r="G18" s="75">
        <f>F18/E18</f>
        <v>0.28455639735294658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137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116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27</v>
      </c>
      <c r="B31" s="13"/>
      <c r="C31" s="14"/>
      <c r="D31" s="73">
        <v>1</v>
      </c>
      <c r="E31" s="74">
        <v>8239</v>
      </c>
      <c r="F31" s="74">
        <v>3417</v>
      </c>
      <c r="G31" s="75">
        <f>F31/E31</f>
        <v>0.414734797912368</v>
      </c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124</v>
      </c>
      <c r="B33" s="13"/>
      <c r="C33" s="14"/>
      <c r="D33" s="73">
        <v>4</v>
      </c>
      <c r="E33" s="74">
        <v>228815</v>
      </c>
      <c r="F33" s="74">
        <v>56704</v>
      </c>
      <c r="G33" s="75">
        <f>F33/E33</f>
        <v>0.24781592115901493</v>
      </c>
      <c r="H33" s="15"/>
    </row>
    <row r="34" spans="1:8" ht="15.75" x14ac:dyDescent="0.25">
      <c r="A34" s="70" t="s">
        <v>140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7</v>
      </c>
      <c r="E39" s="82">
        <f>SUM(E9:E38)</f>
        <v>619816</v>
      </c>
      <c r="F39" s="82">
        <f>SUM(F9:F38)</f>
        <v>175772.5</v>
      </c>
      <c r="G39" s="83">
        <f>F39/E39</f>
        <v>0.28358819391561368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36</v>
      </c>
      <c r="E44" s="74">
        <v>2343552.2000000002</v>
      </c>
      <c r="F44" s="74">
        <v>131423.95000000001</v>
      </c>
      <c r="G44" s="75">
        <f>1-(+F44/E44)</f>
        <v>0.94392104856892034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48</v>
      </c>
      <c r="E46" s="74">
        <v>2127861</v>
      </c>
      <c r="F46" s="74">
        <v>162630.42000000001</v>
      </c>
      <c r="G46" s="75">
        <f>1-(+F46/E46)</f>
        <v>0.92357093813928637</v>
      </c>
      <c r="H46" s="15"/>
    </row>
    <row r="47" spans="1:8" ht="15.75" x14ac:dyDescent="0.25">
      <c r="A47" s="27" t="s">
        <v>36</v>
      </c>
      <c r="B47" s="28"/>
      <c r="C47" s="14"/>
      <c r="D47" s="73"/>
      <c r="E47" s="74"/>
      <c r="F47" s="74"/>
      <c r="G47" s="75"/>
      <c r="H47" s="15"/>
    </row>
    <row r="48" spans="1:8" ht="15.75" x14ac:dyDescent="0.25">
      <c r="A48" s="27" t="s">
        <v>37</v>
      </c>
      <c r="B48" s="28"/>
      <c r="C48" s="14"/>
      <c r="D48" s="73">
        <v>32</v>
      </c>
      <c r="E48" s="74">
        <v>2060567.31</v>
      </c>
      <c r="F48" s="74">
        <v>169225.2</v>
      </c>
      <c r="G48" s="75">
        <f>1-(+F48/E48)</f>
        <v>0.91787446147536911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137265</v>
      </c>
      <c r="F50" s="74">
        <v>23500</v>
      </c>
      <c r="G50" s="75">
        <f>1-(+F50/E50)</f>
        <v>0.82879830983863334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61</v>
      </c>
      <c r="B53" s="30"/>
      <c r="C53" s="14"/>
      <c r="D53" s="112">
        <v>314</v>
      </c>
      <c r="E53" s="113">
        <v>21053387.300000001</v>
      </c>
      <c r="F53" s="113">
        <v>2545204.71</v>
      </c>
      <c r="G53" s="75">
        <f>1-(+F53/E53)</f>
        <v>0.87910711593663604</v>
      </c>
      <c r="H53" s="15"/>
    </row>
    <row r="54" spans="1:8" ht="15.75" x14ac:dyDescent="0.2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16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433</v>
      </c>
      <c r="E60" s="82">
        <f>SUM(E44:E59)</f>
        <v>27722632.810000002</v>
      </c>
      <c r="F60" s="82">
        <f>SUM(F44:F59)</f>
        <v>3031984.28</v>
      </c>
      <c r="G60" s="83">
        <f>1-(F60/E60)</f>
        <v>0.89063144540491423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3207756.78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70" spans="1:8" ht="18" x14ac:dyDescent="0.25">
      <c r="A70" s="116"/>
      <c r="B70" s="117"/>
      <c r="C70" s="117"/>
      <c r="D70" s="117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7" customWidth="1"/>
    <col min="2" max="2" width="15.6640625" style="57" customWidth="1"/>
    <col min="3" max="3" width="3.6640625" style="57" customWidth="1"/>
    <col min="4" max="4" width="6.6640625" style="57" customWidth="1"/>
    <col min="5" max="6" width="14.6640625" style="57" customWidth="1"/>
    <col min="7" max="7" width="11.6640625" style="57" customWidth="1"/>
    <col min="8" max="8" width="3.6640625" style="57" customWidth="1"/>
    <col min="9" max="16384" width="8.88671875" style="57"/>
  </cols>
  <sheetData>
    <row r="1" spans="1:8" ht="23.25" x14ac:dyDescent="0.35">
      <c r="A1" s="56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6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 SEPTEMBER 2020</v>
      </c>
      <c r="B3" s="21"/>
      <c r="C3" s="21"/>
      <c r="D3" s="21"/>
      <c r="E3" s="21"/>
      <c r="F3" s="21"/>
      <c r="G3" s="21"/>
      <c r="H3" s="21"/>
    </row>
    <row r="4" spans="1:8" x14ac:dyDescent="0.2">
      <c r="A4" s="60"/>
      <c r="B4" s="60"/>
      <c r="C4" s="60"/>
      <c r="D4" s="60"/>
      <c r="E4" s="60"/>
      <c r="F4" s="5"/>
      <c r="G4" s="5"/>
      <c r="H4" s="21"/>
    </row>
    <row r="5" spans="1:8" ht="23.25" x14ac:dyDescent="0.35">
      <c r="A5" s="21"/>
      <c r="B5" s="60"/>
      <c r="C5" s="60"/>
      <c r="D5" s="61" t="s">
        <v>157</v>
      </c>
      <c r="E5" s="62"/>
      <c r="F5" s="8"/>
      <c r="G5" s="5"/>
      <c r="H5" s="63"/>
    </row>
    <row r="6" spans="1:8" ht="18" x14ac:dyDescent="0.25">
      <c r="A6" s="23" t="s">
        <v>3</v>
      </c>
      <c r="B6" s="60"/>
      <c r="C6" s="60"/>
      <c r="D6" s="60"/>
      <c r="E6" s="60"/>
      <c r="F6" s="5"/>
      <c r="G6" s="5"/>
      <c r="H6" s="63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66"/>
    </row>
    <row r="10" spans="1:8" ht="15.75" x14ac:dyDescent="0.25">
      <c r="A10" s="93" t="s">
        <v>11</v>
      </c>
      <c r="B10" s="13"/>
      <c r="C10" s="14"/>
      <c r="D10" s="73">
        <v>1</v>
      </c>
      <c r="E10" s="74">
        <v>18370</v>
      </c>
      <c r="F10" s="74">
        <v>-475.5</v>
      </c>
      <c r="G10" s="75">
        <f>F10/E10</f>
        <v>-2.5884594447468698E-2</v>
      </c>
      <c r="H10" s="66"/>
    </row>
    <row r="11" spans="1:8" ht="15.75" x14ac:dyDescent="0.25">
      <c r="A11" s="93" t="s">
        <v>52</v>
      </c>
      <c r="B11" s="13"/>
      <c r="C11" s="14"/>
      <c r="D11" s="73"/>
      <c r="E11" s="74"/>
      <c r="F11" s="74"/>
      <c r="G11" s="75"/>
      <c r="H11" s="66"/>
    </row>
    <row r="12" spans="1:8" ht="15.75" x14ac:dyDescent="0.25">
      <c r="A12" s="93" t="s">
        <v>63</v>
      </c>
      <c r="B12" s="13"/>
      <c r="C12" s="14"/>
      <c r="D12" s="73"/>
      <c r="E12" s="74"/>
      <c r="F12" s="74"/>
      <c r="G12" s="75"/>
      <c r="H12" s="66"/>
    </row>
    <row r="13" spans="1:8" ht="15.75" x14ac:dyDescent="0.25">
      <c r="A13" s="93" t="s">
        <v>13</v>
      </c>
      <c r="B13" s="13"/>
      <c r="C13" s="14"/>
      <c r="D13" s="73"/>
      <c r="E13" s="74"/>
      <c r="F13" s="74"/>
      <c r="G13" s="75"/>
      <c r="H13" s="66"/>
    </row>
    <row r="14" spans="1:8" ht="15.75" x14ac:dyDescent="0.25">
      <c r="A14" s="93" t="s">
        <v>65</v>
      </c>
      <c r="B14" s="13"/>
      <c r="C14" s="14"/>
      <c r="D14" s="73"/>
      <c r="E14" s="74"/>
      <c r="F14" s="74"/>
      <c r="G14" s="75"/>
      <c r="H14" s="66"/>
    </row>
    <row r="15" spans="1:8" ht="15.75" x14ac:dyDescent="0.25">
      <c r="A15" s="93" t="s">
        <v>25</v>
      </c>
      <c r="B15" s="13"/>
      <c r="C15" s="14"/>
      <c r="D15" s="73">
        <v>3</v>
      </c>
      <c r="E15" s="74">
        <v>418970</v>
      </c>
      <c r="F15" s="74">
        <v>158038</v>
      </c>
      <c r="G15" s="75">
        <f>F15/E15</f>
        <v>0.37720600520323649</v>
      </c>
      <c r="H15" s="66"/>
    </row>
    <row r="16" spans="1:8" ht="15.75" x14ac:dyDescent="0.25">
      <c r="A16" s="93" t="s">
        <v>66</v>
      </c>
      <c r="B16" s="13"/>
      <c r="C16" s="14"/>
      <c r="D16" s="73"/>
      <c r="E16" s="74"/>
      <c r="F16" s="74"/>
      <c r="G16" s="75"/>
      <c r="H16" s="66"/>
    </row>
    <row r="17" spans="1:8" ht="15.75" x14ac:dyDescent="0.25">
      <c r="A17" s="93" t="s">
        <v>101</v>
      </c>
      <c r="B17" s="13"/>
      <c r="C17" s="14"/>
      <c r="D17" s="73"/>
      <c r="E17" s="74"/>
      <c r="F17" s="74"/>
      <c r="G17" s="75"/>
      <c r="H17" s="66"/>
    </row>
    <row r="18" spans="1:8" ht="15.75" x14ac:dyDescent="0.25">
      <c r="A18" s="93" t="s">
        <v>14</v>
      </c>
      <c r="B18" s="13"/>
      <c r="C18" s="14"/>
      <c r="D18" s="73"/>
      <c r="E18" s="74"/>
      <c r="F18" s="74"/>
      <c r="G18" s="75"/>
      <c r="H18" s="66"/>
    </row>
    <row r="19" spans="1:8" ht="15.75" x14ac:dyDescent="0.25">
      <c r="A19" s="93" t="s">
        <v>16</v>
      </c>
      <c r="B19" s="13"/>
      <c r="C19" s="14"/>
      <c r="D19" s="73">
        <v>1</v>
      </c>
      <c r="E19" s="74">
        <v>290034</v>
      </c>
      <c r="F19" s="74">
        <v>59844</v>
      </c>
      <c r="G19" s="75">
        <f>F19/E19</f>
        <v>0.20633442975651131</v>
      </c>
      <c r="H19" s="66"/>
    </row>
    <row r="20" spans="1:8" ht="15.75" x14ac:dyDescent="0.25">
      <c r="A20" s="93" t="s">
        <v>95</v>
      </c>
      <c r="B20" s="13"/>
      <c r="C20" s="14"/>
      <c r="D20" s="73"/>
      <c r="E20" s="74"/>
      <c r="F20" s="74"/>
      <c r="G20" s="75"/>
      <c r="H20" s="66"/>
    </row>
    <row r="21" spans="1:8" ht="15.75" x14ac:dyDescent="0.25">
      <c r="A21" s="93" t="s">
        <v>96</v>
      </c>
      <c r="B21" s="13"/>
      <c r="C21" s="14"/>
      <c r="D21" s="73"/>
      <c r="E21" s="74"/>
      <c r="F21" s="74"/>
      <c r="G21" s="75"/>
      <c r="H21" s="66"/>
    </row>
    <row r="22" spans="1:8" ht="15.75" x14ac:dyDescent="0.25">
      <c r="A22" s="93" t="s">
        <v>17</v>
      </c>
      <c r="B22" s="13"/>
      <c r="C22" s="14"/>
      <c r="D22" s="73"/>
      <c r="E22" s="74"/>
      <c r="F22" s="74"/>
      <c r="G22" s="75"/>
      <c r="H22" s="66"/>
    </row>
    <row r="23" spans="1:8" ht="15.75" x14ac:dyDescent="0.25">
      <c r="A23" s="93" t="s">
        <v>108</v>
      </c>
      <c r="B23" s="13"/>
      <c r="C23" s="14"/>
      <c r="D23" s="73"/>
      <c r="E23" s="74"/>
      <c r="F23" s="74"/>
      <c r="G23" s="75"/>
      <c r="H23" s="66"/>
    </row>
    <row r="24" spans="1:8" ht="15.75" x14ac:dyDescent="0.25">
      <c r="A24" s="93" t="s">
        <v>18</v>
      </c>
      <c r="B24" s="13"/>
      <c r="C24" s="14"/>
      <c r="D24" s="73">
        <v>1</v>
      </c>
      <c r="E24" s="74">
        <v>565115</v>
      </c>
      <c r="F24" s="74">
        <v>167020</v>
      </c>
      <c r="G24" s="75">
        <f>F24/E24</f>
        <v>0.29555046318006067</v>
      </c>
      <c r="H24" s="66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66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66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66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66"/>
    </row>
    <row r="29" spans="1:8" ht="15.75" x14ac:dyDescent="0.25">
      <c r="A29" s="70" t="s">
        <v>97</v>
      </c>
      <c r="B29" s="13"/>
      <c r="C29" s="14"/>
      <c r="D29" s="73">
        <v>1</v>
      </c>
      <c r="E29" s="74">
        <v>58911</v>
      </c>
      <c r="F29" s="74">
        <v>15618</v>
      </c>
      <c r="G29" s="75">
        <f>F29/E29</f>
        <v>0.26511177878494679</v>
      </c>
      <c r="H29" s="66"/>
    </row>
    <row r="30" spans="1:8" ht="15.75" x14ac:dyDescent="0.25">
      <c r="A30" s="70" t="s">
        <v>124</v>
      </c>
      <c r="B30" s="13"/>
      <c r="C30" s="14"/>
      <c r="D30" s="73">
        <v>10</v>
      </c>
      <c r="E30" s="74">
        <v>591479</v>
      </c>
      <c r="F30" s="74">
        <v>151234.5</v>
      </c>
      <c r="G30" s="75">
        <f>F30/E30</f>
        <v>0.25568870576977376</v>
      </c>
      <c r="H30" s="66"/>
    </row>
    <row r="31" spans="1:8" ht="15.75" x14ac:dyDescent="0.25">
      <c r="A31" s="70" t="s">
        <v>133</v>
      </c>
      <c r="B31" s="13"/>
      <c r="C31" s="14"/>
      <c r="D31" s="73"/>
      <c r="E31" s="74"/>
      <c r="F31" s="74"/>
      <c r="G31" s="75"/>
      <c r="H31" s="66"/>
    </row>
    <row r="32" spans="1:8" ht="15.75" x14ac:dyDescent="0.25">
      <c r="A32" s="70" t="s">
        <v>99</v>
      </c>
      <c r="B32" s="13"/>
      <c r="C32" s="14"/>
      <c r="D32" s="73"/>
      <c r="E32" s="74"/>
      <c r="F32" s="74"/>
      <c r="G32" s="75"/>
      <c r="H32" s="66"/>
    </row>
    <row r="33" spans="1:8" ht="15.75" x14ac:dyDescent="0.25">
      <c r="A33" s="70" t="s">
        <v>67</v>
      </c>
      <c r="B33" s="13"/>
      <c r="C33" s="14"/>
      <c r="D33" s="73"/>
      <c r="E33" s="74"/>
      <c r="F33" s="74"/>
      <c r="G33" s="75"/>
      <c r="H33" s="66"/>
    </row>
    <row r="34" spans="1:8" ht="15.75" x14ac:dyDescent="0.25">
      <c r="A34" s="70" t="s">
        <v>138</v>
      </c>
      <c r="B34" s="13"/>
      <c r="C34" s="14"/>
      <c r="D34" s="73">
        <v>1</v>
      </c>
      <c r="E34" s="74">
        <v>51052</v>
      </c>
      <c r="F34" s="74">
        <v>13342.5</v>
      </c>
      <c r="G34" s="75">
        <f>F34/E34</f>
        <v>0.26135117135469715</v>
      </c>
      <c r="H34" s="66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66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66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66"/>
    </row>
    <row r="38" spans="1:8" x14ac:dyDescent="0.2">
      <c r="A38" s="17"/>
      <c r="B38" s="18"/>
      <c r="C38" s="14"/>
      <c r="D38" s="77"/>
      <c r="E38" s="80"/>
      <c r="F38" s="80"/>
      <c r="G38" s="79"/>
      <c r="H38" s="66"/>
    </row>
    <row r="39" spans="1:8" ht="15.75" x14ac:dyDescent="0.25">
      <c r="A39" s="19" t="s">
        <v>31</v>
      </c>
      <c r="B39" s="20"/>
      <c r="C39" s="21"/>
      <c r="D39" s="81">
        <f>SUM(D9:D38)</f>
        <v>18</v>
      </c>
      <c r="E39" s="82">
        <f>SUM(E9:E38)</f>
        <v>1993931</v>
      </c>
      <c r="F39" s="82">
        <f>SUM(F9:F38)</f>
        <v>564621.5</v>
      </c>
      <c r="G39" s="83">
        <f>F39/E39</f>
        <v>0.2831700294543793</v>
      </c>
      <c r="H39" s="67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68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68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68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68"/>
    </row>
    <row r="44" spans="1:8" ht="15.75" x14ac:dyDescent="0.25">
      <c r="A44" s="27" t="s">
        <v>33</v>
      </c>
      <c r="B44" s="28"/>
      <c r="C44" s="14"/>
      <c r="D44" s="73">
        <v>32</v>
      </c>
      <c r="E44" s="74">
        <v>474129.05</v>
      </c>
      <c r="F44" s="74">
        <v>36624.9</v>
      </c>
      <c r="G44" s="75">
        <f>1-(+F44/E44)</f>
        <v>0.92275330946289835</v>
      </c>
      <c r="H44" s="66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66"/>
    </row>
    <row r="46" spans="1:8" ht="15.75" x14ac:dyDescent="0.25">
      <c r="A46" s="27" t="s">
        <v>35</v>
      </c>
      <c r="B46" s="28"/>
      <c r="C46" s="14"/>
      <c r="D46" s="73">
        <v>119</v>
      </c>
      <c r="E46" s="74">
        <v>3678147</v>
      </c>
      <c r="F46" s="74">
        <v>312576.17</v>
      </c>
      <c r="G46" s="75">
        <f t="shared" ref="G46:G52" si="0">1-(+F46/E46)</f>
        <v>0.91501803217761557</v>
      </c>
      <c r="H46" s="66"/>
    </row>
    <row r="47" spans="1:8" ht="15.75" x14ac:dyDescent="0.25">
      <c r="A47" s="27" t="s">
        <v>36</v>
      </c>
      <c r="B47" s="28"/>
      <c r="C47" s="14"/>
      <c r="D47" s="73">
        <v>8</v>
      </c>
      <c r="E47" s="74">
        <v>1085175</v>
      </c>
      <c r="F47" s="74">
        <v>45515.35</v>
      </c>
      <c r="G47" s="75">
        <f t="shared" si="0"/>
        <v>0.95805713364203926</v>
      </c>
      <c r="H47" s="66"/>
    </row>
    <row r="48" spans="1:8" ht="15.75" x14ac:dyDescent="0.25">
      <c r="A48" s="27" t="s">
        <v>37</v>
      </c>
      <c r="B48" s="28"/>
      <c r="C48" s="14"/>
      <c r="D48" s="73">
        <v>109</v>
      </c>
      <c r="E48" s="74">
        <v>4193826</v>
      </c>
      <c r="F48" s="74">
        <v>425624.95</v>
      </c>
      <c r="G48" s="75">
        <f t="shared" si="0"/>
        <v>0.89851153815155893</v>
      </c>
      <c r="H48" s="66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66"/>
    </row>
    <row r="50" spans="1:8" ht="15.75" x14ac:dyDescent="0.25">
      <c r="A50" s="27" t="s">
        <v>39</v>
      </c>
      <c r="B50" s="28"/>
      <c r="C50" s="14"/>
      <c r="D50" s="73">
        <v>9</v>
      </c>
      <c r="E50" s="74">
        <v>1195640</v>
      </c>
      <c r="F50" s="74">
        <v>118879.03999999999</v>
      </c>
      <c r="G50" s="75">
        <f t="shared" si="0"/>
        <v>0.90057288146933856</v>
      </c>
      <c r="H50" s="66"/>
    </row>
    <row r="51" spans="1:8" ht="15.75" x14ac:dyDescent="0.25">
      <c r="A51" s="27" t="s">
        <v>40</v>
      </c>
      <c r="B51" s="28"/>
      <c r="C51" s="14"/>
      <c r="D51" s="73">
        <v>4</v>
      </c>
      <c r="E51" s="74">
        <v>393920</v>
      </c>
      <c r="F51" s="74">
        <v>44430</v>
      </c>
      <c r="G51" s="75">
        <f t="shared" si="0"/>
        <v>0.88721060113728678</v>
      </c>
      <c r="H51" s="66"/>
    </row>
    <row r="52" spans="1:8" ht="15.75" x14ac:dyDescent="0.25">
      <c r="A52" s="27" t="s">
        <v>41</v>
      </c>
      <c r="B52" s="28"/>
      <c r="C52" s="14"/>
      <c r="D52" s="73">
        <v>2</v>
      </c>
      <c r="E52" s="74">
        <v>348850</v>
      </c>
      <c r="F52" s="74">
        <v>41325</v>
      </c>
      <c r="G52" s="75">
        <f t="shared" si="0"/>
        <v>0.88153934355740293</v>
      </c>
      <c r="H52" s="66"/>
    </row>
    <row r="53" spans="1:8" ht="15.75" x14ac:dyDescent="0.25">
      <c r="A53" s="29" t="s">
        <v>60</v>
      </c>
      <c r="B53" s="28"/>
      <c r="C53" s="14"/>
      <c r="D53" s="73"/>
      <c r="E53" s="74"/>
      <c r="F53" s="74"/>
      <c r="G53" s="75"/>
      <c r="H53" s="66"/>
    </row>
    <row r="54" spans="1:8" ht="15.75" x14ac:dyDescent="0.25">
      <c r="A54" s="27" t="s">
        <v>61</v>
      </c>
      <c r="B54" s="30"/>
      <c r="C54" s="14"/>
      <c r="D54" s="73">
        <v>552</v>
      </c>
      <c r="E54" s="74">
        <v>29329195.870000001</v>
      </c>
      <c r="F54" s="74">
        <v>3332720.37</v>
      </c>
      <c r="G54" s="75">
        <f>1-(+F54/E54)</f>
        <v>0.88636850513147059</v>
      </c>
      <c r="H54" s="66"/>
    </row>
    <row r="55" spans="1:8" ht="15.75" x14ac:dyDescent="0.25">
      <c r="A55" s="27" t="s">
        <v>62</v>
      </c>
      <c r="B55" s="30"/>
      <c r="C55" s="14"/>
      <c r="D55" s="73">
        <v>8</v>
      </c>
      <c r="E55" s="74">
        <v>906539.93</v>
      </c>
      <c r="F55" s="74">
        <v>59321.78</v>
      </c>
      <c r="G55" s="75">
        <f>1-(+F55/E55)</f>
        <v>0.93456241910932702</v>
      </c>
      <c r="H55" s="66"/>
    </row>
    <row r="56" spans="1:8" x14ac:dyDescent="0.2">
      <c r="A56" s="16" t="s">
        <v>42</v>
      </c>
      <c r="B56" s="30"/>
      <c r="C56" s="14"/>
      <c r="D56" s="77"/>
      <c r="E56" s="96"/>
      <c r="F56" s="74"/>
      <c r="G56" s="79"/>
      <c r="H56" s="66"/>
    </row>
    <row r="57" spans="1:8" x14ac:dyDescent="0.2">
      <c r="A57" s="16" t="s">
        <v>43</v>
      </c>
      <c r="B57" s="28"/>
      <c r="C57" s="14"/>
      <c r="D57" s="77"/>
      <c r="E57" s="96"/>
      <c r="F57" s="74"/>
      <c r="G57" s="79"/>
      <c r="H57" s="66"/>
    </row>
    <row r="58" spans="1:8" x14ac:dyDescent="0.2">
      <c r="A58" s="16" t="s">
        <v>44</v>
      </c>
      <c r="B58" s="28"/>
      <c r="C58" s="14"/>
      <c r="D58" s="77"/>
      <c r="E58" s="95"/>
      <c r="F58" s="74"/>
      <c r="G58" s="79"/>
      <c r="H58" s="66"/>
    </row>
    <row r="59" spans="1:8" x14ac:dyDescent="0.2">
      <c r="A59" s="16" t="s">
        <v>30</v>
      </c>
      <c r="B59" s="28"/>
      <c r="C59" s="14"/>
      <c r="D59" s="77"/>
      <c r="E59" s="95"/>
      <c r="F59" s="74"/>
      <c r="G59" s="79"/>
      <c r="H59" s="66"/>
    </row>
    <row r="60" spans="1:8" ht="15.75" x14ac:dyDescent="0.25">
      <c r="A60" s="32"/>
      <c r="B60" s="18"/>
      <c r="C60" s="14"/>
      <c r="D60" s="77"/>
      <c r="E60" s="80"/>
      <c r="F60" s="80"/>
      <c r="G60" s="79"/>
      <c r="H60" s="66"/>
    </row>
    <row r="61" spans="1:8" ht="15.75" x14ac:dyDescent="0.25">
      <c r="A61" s="20" t="s">
        <v>45</v>
      </c>
      <c r="B61" s="33"/>
      <c r="C61" s="33"/>
      <c r="D61" s="81">
        <f>SUM(D44:D57)</f>
        <v>843</v>
      </c>
      <c r="E61" s="82">
        <f>SUM(E44:E60)</f>
        <v>41605422.850000001</v>
      </c>
      <c r="F61" s="82">
        <f>SUM(F44:F60)</f>
        <v>4417017.5600000005</v>
      </c>
      <c r="G61" s="83">
        <f>1-(F61/E61)</f>
        <v>0.89383553254765202</v>
      </c>
      <c r="H61" s="63"/>
    </row>
    <row r="62" spans="1:8" ht="18" x14ac:dyDescent="0.25">
      <c r="A62" s="35"/>
      <c r="B62" s="36"/>
      <c r="C62" s="36"/>
      <c r="D62" s="98"/>
      <c r="E62" s="92"/>
      <c r="F62" s="34"/>
      <c r="G62" s="34"/>
      <c r="H62" s="65"/>
    </row>
    <row r="63" spans="1:8" ht="18" x14ac:dyDescent="0.25">
      <c r="A63" s="35" t="s">
        <v>46</v>
      </c>
      <c r="B63" s="36"/>
      <c r="C63" s="36"/>
      <c r="D63" s="51"/>
      <c r="E63" s="36"/>
      <c r="F63" s="37">
        <f>F61+F39</f>
        <v>4981639.0600000005</v>
      </c>
      <c r="G63" s="36"/>
      <c r="H63" s="65"/>
    </row>
    <row r="64" spans="1:8" ht="18" x14ac:dyDescent="0.25">
      <c r="A64" s="35"/>
      <c r="B64" s="36"/>
      <c r="C64" s="36"/>
      <c r="D64" s="51"/>
      <c r="E64" s="36"/>
      <c r="F64" s="37"/>
      <c r="G64" s="36"/>
      <c r="H64" s="65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65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65"/>
    </row>
    <row r="70" spans="1:8" ht="15.75" x14ac:dyDescent="0.25">
      <c r="A70" s="59"/>
      <c r="B70" s="21"/>
      <c r="C70" s="21"/>
      <c r="H70" s="21"/>
    </row>
    <row r="71" spans="1:8" ht="18" x14ac:dyDescent="0.25">
      <c r="A71" s="116"/>
      <c r="B71" s="117"/>
      <c r="C71" s="117"/>
      <c r="D71" s="117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topLeftCell="A4" zoomScale="87" zoomScaleNormal="87" workbookViewId="0">
      <selection activeCell="B26" sqref="B26"/>
    </sheetView>
  </sheetViews>
  <sheetFormatPr defaultColWidth="9.6640625" defaultRowHeight="15" x14ac:dyDescent="0.2"/>
  <cols>
    <col min="1" max="1" width="39.6640625" style="57" customWidth="1"/>
    <col min="2" max="2" width="27.6640625" style="57" customWidth="1"/>
    <col min="3" max="16384" width="9.6640625" style="57"/>
  </cols>
  <sheetData>
    <row r="1" spans="1:4" ht="23.25" x14ac:dyDescent="0.35">
      <c r="A1" s="56" t="s">
        <v>0</v>
      </c>
      <c r="B1" s="36"/>
      <c r="C1" s="37"/>
      <c r="D1" s="36"/>
    </row>
    <row r="2" spans="1:4" ht="23.25" x14ac:dyDescent="0.35">
      <c r="A2" s="56" t="s">
        <v>1</v>
      </c>
      <c r="B2" s="36"/>
      <c r="C2" s="21"/>
      <c r="D2" s="21"/>
    </row>
    <row r="3" spans="1:4" ht="23.25" x14ac:dyDescent="0.35">
      <c r="A3" s="56" t="s">
        <v>85</v>
      </c>
      <c r="B3" s="36"/>
      <c r="C3" s="21"/>
      <c r="D3" s="21"/>
    </row>
    <row r="4" spans="1:4" ht="23.25" x14ac:dyDescent="0.35">
      <c r="A4" s="56" t="str">
        <f>ARG!$A$3</f>
        <v>MONTH ENDED:   SEPTEMBER 2020</v>
      </c>
      <c r="B4" s="36"/>
      <c r="C4" s="21"/>
      <c r="D4" s="21"/>
    </row>
    <row r="5" spans="1:4" ht="24" thickBot="1" x14ac:dyDescent="0.4">
      <c r="A5" s="56"/>
      <c r="B5" s="36"/>
      <c r="C5" s="21"/>
      <c r="D5" s="21"/>
    </row>
    <row r="6" spans="1:4" ht="21.75" thickTop="1" thickBot="1" x14ac:dyDescent="0.35">
      <c r="A6" s="125" t="s">
        <v>86</v>
      </c>
      <c r="B6" s="126">
        <f>+ARG!$D$39+CARUTHERSVILLE!$D$39+HOLLYWOOD!$D$40+HARKC!$D$40+CASINOKC!$D$39+AMERKC!$D$39+LAGRANGE!$D$39+AMERSC!$D$39+RIVERCITY!$D$39+LUMIERE!$D$39+ISLEBV!$D$39+STJO!$D$39+CAPE!$D$39</f>
        <v>455</v>
      </c>
      <c r="C6" s="58"/>
      <c r="D6" s="21"/>
    </row>
    <row r="7" spans="1:4" ht="21.75" thickTop="1" thickBot="1" x14ac:dyDescent="0.35">
      <c r="A7" s="127" t="s">
        <v>87</v>
      </c>
      <c r="B7" s="135">
        <f>+ARG!$E$39+CARUTHERSVILLE!$E$39+HOLLYWOOD!$E$40+HARKC!$E$40+CASINOKC!$E$39+AMERKC!$E$39+LAGRANGE!$E$39+AMERSC!$E$39+RIVERCITY!$E$39+LUMIERE!$E$39+ISLEBV!$E$39+STJO!$E$39+CAPE!$E$39</f>
        <v>82429008.890000001</v>
      </c>
      <c r="C7" s="58"/>
      <c r="D7" s="21"/>
    </row>
    <row r="8" spans="1:4" ht="21" thickTop="1" x14ac:dyDescent="0.3">
      <c r="A8" s="127" t="s">
        <v>88</v>
      </c>
      <c r="B8" s="135">
        <f>+ARG!$F$39+CARUTHERSVILLE!$F$39+HOLLYWOOD!$F$40+HARKC!$F$40+CASINOKC!$F$39+AMERKC!$F$39+LAGRANGE!$F$39+AMERSC!$F$39+RIVERCITY!$F$39+LUMIERE!$F$39+ISLEBV!$F$39+STJO!$F$39+CAPE!$F$39</f>
        <v>17212939.219999999</v>
      </c>
      <c r="C8" s="58"/>
      <c r="D8" s="21"/>
    </row>
    <row r="9" spans="1:4" ht="20.25" x14ac:dyDescent="0.3">
      <c r="A9" s="127" t="s">
        <v>89</v>
      </c>
      <c r="B9" s="115">
        <f>B8/B7</f>
        <v>0.20882137795651953</v>
      </c>
      <c r="C9" s="58"/>
      <c r="D9" s="21"/>
    </row>
    <row r="10" spans="1:4" ht="21" thickBot="1" x14ac:dyDescent="0.35">
      <c r="A10" s="129"/>
      <c r="B10" s="130"/>
      <c r="C10" s="58"/>
      <c r="D10" s="21"/>
    </row>
    <row r="11" spans="1:4" ht="21.75" thickTop="1" thickBot="1" x14ac:dyDescent="0.35">
      <c r="A11" s="127" t="s">
        <v>154</v>
      </c>
      <c r="B11" s="126">
        <f>+LUMIERE!$D$51</f>
        <v>14</v>
      </c>
      <c r="C11" s="58"/>
      <c r="D11" s="21"/>
    </row>
    <row r="12" spans="1:4" ht="21.75" thickTop="1" thickBot="1" x14ac:dyDescent="0.35">
      <c r="A12" s="127" t="s">
        <v>155</v>
      </c>
      <c r="B12" s="135">
        <f>+LUMIERE!$E$51</f>
        <v>1791988</v>
      </c>
      <c r="C12" s="58"/>
      <c r="D12" s="21"/>
    </row>
    <row r="13" spans="1:4" ht="21" thickTop="1" x14ac:dyDescent="0.3">
      <c r="A13" s="127" t="s">
        <v>156</v>
      </c>
      <c r="B13" s="135">
        <f>+LUMIERE!$F$51</f>
        <v>106241</v>
      </c>
      <c r="C13" s="58"/>
      <c r="D13" s="21"/>
    </row>
    <row r="14" spans="1:4" ht="20.25" x14ac:dyDescent="0.3">
      <c r="A14" s="127" t="s">
        <v>93</v>
      </c>
      <c r="B14" s="115">
        <f>1-(B13/B12)</f>
        <v>0.94071333066962504</v>
      </c>
      <c r="C14" s="58"/>
      <c r="D14" s="21"/>
    </row>
    <row r="15" spans="1:4" ht="21" thickBot="1" x14ac:dyDescent="0.35">
      <c r="A15" s="129"/>
      <c r="B15" s="130"/>
      <c r="C15" s="58"/>
      <c r="D15" s="21"/>
    </row>
    <row r="16" spans="1:4" ht="21.75" thickTop="1" thickBot="1" x14ac:dyDescent="0.35">
      <c r="A16" s="127" t="s">
        <v>90</v>
      </c>
      <c r="B16" s="126">
        <f>+ARG!$D$60+CARUTHERSVILLE!$D$60+HOLLYWOOD!$D$62+HARKC!$D$62+CASINOKC!$D$62+AMERKC!$D$62+LAGRANGE!$D$60+AMERSC!$D$61+RIVERCITY!$D$61+LUMIERE!$D$73+ISLEBV!$D$61+STJO!$D$60+CAPE!$D$61</f>
        <v>15348</v>
      </c>
      <c r="C16" s="58"/>
      <c r="D16" s="21"/>
    </row>
    <row r="17" spans="1:4" ht="21.75" thickTop="1" thickBot="1" x14ac:dyDescent="0.35">
      <c r="A17" s="127" t="s">
        <v>91</v>
      </c>
      <c r="B17" s="135">
        <f>+ARG!$E$60+CARUTHERSVILLE!$E$60+HOLLYWOOD!$E$62+HARKC!$E$62+CASINOKC!$E$62+AMERKC!$E$62+LAGRANGE!$E$60+AMERSC!$E$61+RIVERCITY!$E$61+LUMIERE!$E$73+ISLEBV!$E$61+STJO!$E$60+CAPE!$E$61</f>
        <v>1150670840.7299998</v>
      </c>
      <c r="C17" s="58"/>
      <c r="D17" s="21"/>
    </row>
    <row r="18" spans="1:4" ht="21" thickTop="1" x14ac:dyDescent="0.3">
      <c r="A18" s="127" t="s">
        <v>92</v>
      </c>
      <c r="B18" s="135">
        <f>+ARG!$F$60+CARUTHERSVILLE!$F$60+HOLLYWOOD!$F$62+HARKC!$F$62+CASINOKC!$F$62+AMERKC!$F$62+LAGRANGE!$F$60+AMERSC!$F$61+RIVERCITY!$F$61+LUMIERE!$F$73+ISLEBV!$F$61+STJO!$F$60+CAPE!$F$61</f>
        <v>112050126.83000001</v>
      </c>
      <c r="C18" s="21"/>
      <c r="D18" s="21"/>
    </row>
    <row r="19" spans="1:4" ht="20.25" x14ac:dyDescent="0.3">
      <c r="A19" s="127" t="s">
        <v>93</v>
      </c>
      <c r="B19" s="115">
        <f>1-(B18/B17)</f>
        <v>0.90262191161556327</v>
      </c>
      <c r="C19" s="21"/>
      <c r="D19" s="21"/>
    </row>
    <row r="20" spans="1:4" ht="20.25" x14ac:dyDescent="0.3">
      <c r="A20" s="129"/>
      <c r="B20" s="131"/>
      <c r="C20" s="21"/>
      <c r="D20" s="21"/>
    </row>
    <row r="21" spans="1:4" ht="20.25" x14ac:dyDescent="0.3">
      <c r="A21" s="127" t="s">
        <v>94</v>
      </c>
      <c r="B21" s="128">
        <f>B18+B8+B13</f>
        <v>129369307.05000001</v>
      </c>
      <c r="C21" s="21"/>
      <c r="D21" s="21"/>
    </row>
    <row r="22" spans="1:4" ht="21" thickBot="1" x14ac:dyDescent="0.35">
      <c r="A22" s="129"/>
      <c r="B22" s="132"/>
    </row>
    <row r="23" spans="1:4" ht="18.75" thickTop="1" x14ac:dyDescent="0.25">
      <c r="A23" s="133"/>
      <c r="B23" s="134"/>
    </row>
    <row r="24" spans="1:4" ht="15.75" x14ac:dyDescent="0.25">
      <c r="A24" s="48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147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110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x14ac:dyDescent="0.25">
      <c r="A13" s="93" t="s">
        <v>118</v>
      </c>
      <c r="B13" s="13"/>
      <c r="C13" s="14"/>
      <c r="D13" s="73"/>
      <c r="E13" s="74"/>
      <c r="F13" s="74"/>
      <c r="G13" s="75"/>
      <c r="H13" s="15"/>
    </row>
    <row r="14" spans="1:8" ht="15.75" x14ac:dyDescent="0.25">
      <c r="A14" s="93" t="s">
        <v>53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122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129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13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373670</v>
      </c>
      <c r="F18" s="74">
        <v>107850</v>
      </c>
      <c r="G18" s="75">
        <f>F18/E18</f>
        <v>0.28862365188535338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130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x14ac:dyDescent="0.2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74">
        <v>759204</v>
      </c>
      <c r="F29" s="74">
        <v>58219</v>
      </c>
      <c r="G29" s="75">
        <f>F29/E29</f>
        <v>7.6684264044973416E-2</v>
      </c>
      <c r="H29" s="15"/>
    </row>
    <row r="30" spans="1:8" ht="15.75" x14ac:dyDescent="0.25">
      <c r="A30" s="70" t="s">
        <v>25</v>
      </c>
      <c r="B30" s="13"/>
      <c r="C30" s="14"/>
      <c r="D30" s="73">
        <v>2</v>
      </c>
      <c r="E30" s="74">
        <v>271942</v>
      </c>
      <c r="F30" s="74">
        <v>101271</v>
      </c>
      <c r="G30" s="75">
        <f>F30/E30</f>
        <v>0.37239926160725451</v>
      </c>
      <c r="H30" s="15"/>
    </row>
    <row r="31" spans="1:8" ht="15.75" x14ac:dyDescent="0.25">
      <c r="A31" s="70" t="s">
        <v>26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124</v>
      </c>
      <c r="B32" s="13"/>
      <c r="C32" s="14"/>
      <c r="D32" s="73">
        <v>4</v>
      </c>
      <c r="E32" s="74">
        <v>26725</v>
      </c>
      <c r="F32" s="74">
        <v>11816</v>
      </c>
      <c r="G32" s="75">
        <f>F32/E32</f>
        <v>0.44213283442469598</v>
      </c>
      <c r="H32" s="15"/>
    </row>
    <row r="33" spans="1:8" ht="15.75" x14ac:dyDescent="0.25">
      <c r="A33" s="70" t="s">
        <v>101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27</v>
      </c>
      <c r="B34" s="13"/>
      <c r="C34" s="14"/>
      <c r="D34" s="73">
        <v>1</v>
      </c>
      <c r="E34" s="74">
        <v>7735</v>
      </c>
      <c r="F34" s="74">
        <v>2970.5</v>
      </c>
      <c r="G34" s="75">
        <f>F34/E34</f>
        <v>0.38403361344537817</v>
      </c>
      <c r="H34" s="15"/>
    </row>
    <row r="35" spans="1:8" x14ac:dyDescent="0.2">
      <c r="A35" s="16" t="s">
        <v>28</v>
      </c>
      <c r="B35" s="13"/>
      <c r="C35" s="14"/>
      <c r="D35" s="77"/>
      <c r="E35" s="78"/>
      <c r="F35" s="74"/>
      <c r="G35" s="79"/>
      <c r="H35" s="15"/>
    </row>
    <row r="36" spans="1:8" x14ac:dyDescent="0.2">
      <c r="A36" s="16" t="s">
        <v>29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9</v>
      </c>
      <c r="E39" s="82">
        <f>SUM(E9:E38)</f>
        <v>1439276</v>
      </c>
      <c r="F39" s="82">
        <f>SUM(F9:F38)</f>
        <v>282126.5</v>
      </c>
      <c r="G39" s="83">
        <f>F39/E39</f>
        <v>0.19601973492228036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23</v>
      </c>
      <c r="E44" s="74">
        <v>390600.05</v>
      </c>
      <c r="F44" s="74">
        <v>30250.880000000001</v>
      </c>
      <c r="G44" s="75">
        <f>1-(+F44/E44)</f>
        <v>0.92255280049247301</v>
      </c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43</v>
      </c>
      <c r="E46" s="74">
        <v>900034</v>
      </c>
      <c r="F46" s="74">
        <v>89926.76</v>
      </c>
      <c r="G46" s="75">
        <f>1-(+F46/E46)</f>
        <v>0.90008515233868946</v>
      </c>
      <c r="H46" s="15"/>
    </row>
    <row r="47" spans="1:8" ht="15.75" x14ac:dyDescent="0.25">
      <c r="A47" s="27" t="s">
        <v>36</v>
      </c>
      <c r="B47" s="28"/>
      <c r="C47" s="14"/>
      <c r="D47" s="73">
        <v>10</v>
      </c>
      <c r="E47" s="74">
        <v>365004.25</v>
      </c>
      <c r="F47" s="74">
        <v>34029</v>
      </c>
      <c r="G47" s="75">
        <f>1-(+F47/E47)</f>
        <v>0.90677094855744833</v>
      </c>
      <c r="H47" s="15"/>
    </row>
    <row r="48" spans="1:8" ht="15.75" x14ac:dyDescent="0.25">
      <c r="A48" s="27" t="s">
        <v>37</v>
      </c>
      <c r="B48" s="28"/>
      <c r="C48" s="14"/>
      <c r="D48" s="73">
        <v>60</v>
      </c>
      <c r="E48" s="74">
        <v>2249468</v>
      </c>
      <c r="F48" s="74">
        <v>167175.5</v>
      </c>
      <c r="G48" s="75">
        <f>1-(+F48/E48)</f>
        <v>0.92568220574820359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3</v>
      </c>
      <c r="E50" s="74">
        <v>760370</v>
      </c>
      <c r="F50" s="74">
        <v>72875</v>
      </c>
      <c r="G50" s="75">
        <f>1-(+F50/E50)</f>
        <v>0.90415850178202717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61</v>
      </c>
      <c r="B53" s="30"/>
      <c r="C53" s="14"/>
      <c r="D53" s="73">
        <v>384</v>
      </c>
      <c r="E53" s="74">
        <v>23172716.510000002</v>
      </c>
      <c r="F53" s="74">
        <v>2423974.04</v>
      </c>
      <c r="G53" s="75">
        <f>1-(+F53/E53)</f>
        <v>0.89539534396176845</v>
      </c>
      <c r="H53" s="15"/>
    </row>
    <row r="54" spans="1:8" ht="15.75" x14ac:dyDescent="0.25">
      <c r="A54" s="29" t="s">
        <v>62</v>
      </c>
      <c r="B54" s="30"/>
      <c r="C54" s="14"/>
      <c r="D54" s="73"/>
      <c r="E54" s="74"/>
      <c r="F54" s="74"/>
      <c r="G54" s="75"/>
      <c r="H54" s="15"/>
    </row>
    <row r="55" spans="1:8" x14ac:dyDescent="0.2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x14ac:dyDescent="0.2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x14ac:dyDescent="0.2">
      <c r="A57" s="16" t="s">
        <v>44</v>
      </c>
      <c r="B57" s="28"/>
      <c r="C57" s="14"/>
      <c r="D57" s="77"/>
      <c r="E57" s="95"/>
      <c r="F57" s="74"/>
      <c r="G57" s="79"/>
      <c r="H57" s="15"/>
    </row>
    <row r="58" spans="1:8" x14ac:dyDescent="0.2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x14ac:dyDescent="0.25">
      <c r="A59" s="32"/>
      <c r="B59" s="18"/>
      <c r="C59" s="14"/>
      <c r="D59" s="77"/>
      <c r="E59" s="97"/>
      <c r="F59" s="80"/>
      <c r="G59" s="79"/>
      <c r="H59" s="15"/>
    </row>
    <row r="60" spans="1:8" ht="15.75" x14ac:dyDescent="0.25">
      <c r="A60" s="20" t="s">
        <v>45</v>
      </c>
      <c r="B60" s="20"/>
      <c r="C60" s="21"/>
      <c r="D60" s="81">
        <f>SUM(D44:D56)</f>
        <v>523</v>
      </c>
      <c r="E60" s="82">
        <f>SUM(E44:E59)</f>
        <v>27838192.810000002</v>
      </c>
      <c r="F60" s="82">
        <f>SUM(F44:F59)</f>
        <v>2818231.18</v>
      </c>
      <c r="G60" s="83">
        <f>1-(F60/E60)</f>
        <v>0.8987638601674014</v>
      </c>
      <c r="H60" s="15"/>
    </row>
    <row r="61" spans="1:8" x14ac:dyDescent="0.2">
      <c r="A61" s="33"/>
      <c r="B61" s="33"/>
      <c r="C61" s="50"/>
      <c r="D61" s="98"/>
      <c r="E61" s="92"/>
      <c r="F61" s="34"/>
      <c r="G61" s="34"/>
      <c r="H61" s="2"/>
    </row>
    <row r="62" spans="1:8" ht="18" x14ac:dyDescent="0.25">
      <c r="A62" s="35" t="s">
        <v>46</v>
      </c>
      <c r="B62" s="36"/>
      <c r="C62" s="39"/>
      <c r="D62" s="51"/>
      <c r="E62" s="36"/>
      <c r="F62" s="37">
        <f>F60+F39</f>
        <v>3100357.68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9" t="s">
        <v>98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104</v>
      </c>
      <c r="B9" s="13"/>
      <c r="C9" s="14"/>
      <c r="D9" s="73">
        <v>5</v>
      </c>
      <c r="E9" s="74">
        <v>631304</v>
      </c>
      <c r="F9" s="74">
        <v>65466.5</v>
      </c>
      <c r="G9" s="75">
        <f>F9/E9</f>
        <v>0.1037004359231052</v>
      </c>
      <c r="H9" s="15"/>
    </row>
    <row r="10" spans="1:8" ht="15.75" x14ac:dyDescent="0.2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x14ac:dyDescent="0.25">
      <c r="A11" s="93" t="s">
        <v>107</v>
      </c>
      <c r="B11" s="13"/>
      <c r="C11" s="14"/>
      <c r="D11" s="73">
        <v>1</v>
      </c>
      <c r="E11" s="74">
        <v>799700</v>
      </c>
      <c r="F11" s="74">
        <v>210342.5</v>
      </c>
      <c r="G11" s="75">
        <f>F11/E11</f>
        <v>0.26302676003501313</v>
      </c>
      <c r="H11" s="15"/>
    </row>
    <row r="12" spans="1:8" ht="15.75" x14ac:dyDescent="0.25">
      <c r="A12" s="93" t="s">
        <v>67</v>
      </c>
      <c r="B12" s="13"/>
      <c r="C12" s="14"/>
      <c r="D12" s="73">
        <v>2</v>
      </c>
      <c r="E12" s="74">
        <v>14285</v>
      </c>
      <c r="F12" s="74">
        <v>3799</v>
      </c>
      <c r="G12" s="75">
        <f>F12/E12</f>
        <v>0.26594329716485826</v>
      </c>
      <c r="H12" s="15"/>
    </row>
    <row r="13" spans="1:8" ht="15.75" x14ac:dyDescent="0.25">
      <c r="A13" s="93" t="s">
        <v>111</v>
      </c>
      <c r="B13" s="13"/>
      <c r="C13" s="14"/>
      <c r="D13" s="73">
        <v>3</v>
      </c>
      <c r="E13" s="74">
        <v>470014</v>
      </c>
      <c r="F13" s="74">
        <v>220189</v>
      </c>
      <c r="G13" s="75">
        <f>F13/E13</f>
        <v>0.46847327951933349</v>
      </c>
      <c r="H13" s="15"/>
    </row>
    <row r="14" spans="1:8" ht="15.75" x14ac:dyDescent="0.25">
      <c r="A14" s="93" t="s">
        <v>25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53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10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</v>
      </c>
      <c r="B17" s="13"/>
      <c r="C17" s="14"/>
      <c r="D17" s="73">
        <v>2</v>
      </c>
      <c r="E17" s="74">
        <v>919402</v>
      </c>
      <c r="F17" s="74">
        <v>290059</v>
      </c>
      <c r="G17" s="75">
        <f t="shared" ref="G17:G25" si="0">F17/E17</f>
        <v>0.31548658802134433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74">
        <v>1000069</v>
      </c>
      <c r="F18" s="74">
        <v>155609</v>
      </c>
      <c r="G18" s="75">
        <f t="shared" si="0"/>
        <v>0.15559826371980334</v>
      </c>
      <c r="H18" s="15"/>
    </row>
    <row r="19" spans="1:8" ht="15.75" x14ac:dyDescent="0.25">
      <c r="A19" s="93" t="s">
        <v>54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17</v>
      </c>
      <c r="B20" s="13"/>
      <c r="C20" s="14"/>
      <c r="D20" s="73">
        <v>1</v>
      </c>
      <c r="E20" s="74">
        <v>9057</v>
      </c>
      <c r="F20" s="74">
        <v>886</v>
      </c>
      <c r="G20" s="75">
        <f t="shared" si="0"/>
        <v>9.7824886827867941E-2</v>
      </c>
      <c r="H20" s="15"/>
    </row>
    <row r="21" spans="1:8" ht="15.75" x14ac:dyDescent="0.25">
      <c r="A21" s="93" t="s">
        <v>121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6</v>
      </c>
      <c r="E22" s="74">
        <v>3576928</v>
      </c>
      <c r="F22" s="74">
        <v>346709.5</v>
      </c>
      <c r="G22" s="75">
        <f t="shared" si="0"/>
        <v>9.6929404226196336E-2</v>
      </c>
      <c r="H22" s="15"/>
    </row>
    <row r="23" spans="1:8" ht="15.75" x14ac:dyDescent="0.25">
      <c r="A23" s="93" t="s">
        <v>56</v>
      </c>
      <c r="B23" s="13"/>
      <c r="C23" s="14"/>
      <c r="D23" s="73">
        <v>4</v>
      </c>
      <c r="E23" s="74">
        <v>803086</v>
      </c>
      <c r="F23" s="74">
        <v>175825</v>
      </c>
      <c r="G23" s="75">
        <f t="shared" si="0"/>
        <v>0.21893670167329526</v>
      </c>
      <c r="H23" s="15"/>
    </row>
    <row r="24" spans="1:8" ht="15.75" x14ac:dyDescent="0.25">
      <c r="A24" s="94" t="s">
        <v>20</v>
      </c>
      <c r="B24" s="13"/>
      <c r="C24" s="14"/>
      <c r="D24" s="73">
        <v>6</v>
      </c>
      <c r="E24" s="74">
        <v>594617</v>
      </c>
      <c r="F24" s="74">
        <v>118672</v>
      </c>
      <c r="G24" s="75">
        <f t="shared" si="0"/>
        <v>0.19957720684070587</v>
      </c>
      <c r="H24" s="15"/>
    </row>
    <row r="25" spans="1:8" ht="15.75" x14ac:dyDescent="0.25">
      <c r="A25" s="94" t="s">
        <v>21</v>
      </c>
      <c r="B25" s="13"/>
      <c r="C25" s="14"/>
      <c r="D25" s="73">
        <v>20</v>
      </c>
      <c r="E25" s="74">
        <v>165230</v>
      </c>
      <c r="F25" s="74">
        <v>165230</v>
      </c>
      <c r="G25" s="75">
        <f t="shared" si="0"/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74">
        <v>51889</v>
      </c>
      <c r="F27" s="74">
        <v>8414</v>
      </c>
      <c r="G27" s="75">
        <f>F27/E27</f>
        <v>0.16215382836439324</v>
      </c>
      <c r="H27" s="15"/>
    </row>
    <row r="28" spans="1:8" ht="15.75" x14ac:dyDescent="0.25">
      <c r="A28" s="93" t="s">
        <v>131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74">
        <v>202259</v>
      </c>
      <c r="F29" s="74">
        <v>71972</v>
      </c>
      <c r="G29" s="75">
        <f>F29/E29</f>
        <v>0.35584077840788297</v>
      </c>
      <c r="H29" s="15"/>
    </row>
    <row r="30" spans="1:8" ht="15.75" x14ac:dyDescent="0.25">
      <c r="A30" s="70" t="s">
        <v>125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132</v>
      </c>
      <c r="B31" s="13"/>
      <c r="C31" s="14"/>
      <c r="D31" s="73"/>
      <c r="E31" s="76"/>
      <c r="F31" s="74"/>
      <c r="G31" s="75"/>
      <c r="H31" s="15"/>
    </row>
    <row r="32" spans="1:8" ht="15.75" x14ac:dyDescent="0.25">
      <c r="A32" s="70" t="s">
        <v>134</v>
      </c>
      <c r="B32" s="13"/>
      <c r="C32" s="14"/>
      <c r="D32" s="73"/>
      <c r="E32" s="76"/>
      <c r="F32" s="74"/>
      <c r="G32" s="75"/>
      <c r="H32" s="15"/>
    </row>
    <row r="33" spans="1:8" ht="15.75" x14ac:dyDescent="0.25">
      <c r="A33" s="70" t="s">
        <v>58</v>
      </c>
      <c r="B33" s="13"/>
      <c r="C33" s="14"/>
      <c r="D33" s="73">
        <v>24</v>
      </c>
      <c r="E33" s="76">
        <v>1312953</v>
      </c>
      <c r="F33" s="76">
        <v>307690.5</v>
      </c>
      <c r="G33" s="75">
        <f>F33/E33</f>
        <v>0.23434997292363094</v>
      </c>
      <c r="H33" s="15"/>
    </row>
    <row r="34" spans="1:8" ht="15.75" x14ac:dyDescent="0.25">
      <c r="A34" s="93" t="s">
        <v>59</v>
      </c>
      <c r="B34" s="13"/>
      <c r="C34" s="14"/>
      <c r="D34" s="73"/>
      <c r="E34" s="74"/>
      <c r="F34" s="74"/>
      <c r="G34" s="75"/>
      <c r="H34" s="15"/>
    </row>
    <row r="35" spans="1:8" ht="15.75" x14ac:dyDescent="0.25">
      <c r="A35" s="93" t="s">
        <v>101</v>
      </c>
      <c r="B35" s="13"/>
      <c r="C35" s="14"/>
      <c r="D35" s="73">
        <v>2</v>
      </c>
      <c r="E35" s="74">
        <v>17010</v>
      </c>
      <c r="F35" s="74">
        <v>8305</v>
      </c>
      <c r="G35" s="75">
        <f>F35/E35</f>
        <v>0.48824221046443267</v>
      </c>
      <c r="H35" s="15"/>
    </row>
    <row r="36" spans="1:8" x14ac:dyDescent="0.2">
      <c r="A36" s="16" t="s">
        <v>28</v>
      </c>
      <c r="B36" s="13"/>
      <c r="C36" s="14"/>
      <c r="D36" s="77"/>
      <c r="E36" s="78"/>
      <c r="F36" s="74"/>
      <c r="G36" s="79"/>
      <c r="H36" s="15"/>
    </row>
    <row r="37" spans="1:8" x14ac:dyDescent="0.2">
      <c r="A37" s="16" t="s">
        <v>29</v>
      </c>
      <c r="B37" s="13"/>
      <c r="C37" s="14"/>
      <c r="D37" s="77"/>
      <c r="E37" s="78"/>
      <c r="F37" s="74"/>
      <c r="G37" s="79"/>
      <c r="H37" s="15"/>
    </row>
    <row r="38" spans="1:8" x14ac:dyDescent="0.2">
      <c r="A38" s="16" t="s">
        <v>30</v>
      </c>
      <c r="B38" s="13"/>
      <c r="C38" s="14"/>
      <c r="D38" s="77"/>
      <c r="E38" s="78"/>
      <c r="F38" s="76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80</v>
      </c>
      <c r="E40" s="82">
        <f>SUM(E9:E39)</f>
        <v>10567803</v>
      </c>
      <c r="F40" s="82">
        <f>SUM(F9:F39)</f>
        <v>2149169</v>
      </c>
      <c r="G40" s="83">
        <f>F40/E40</f>
        <v>0.20336951777015524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144</v>
      </c>
      <c r="F43" s="25" t="s">
        <v>144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145</v>
      </c>
      <c r="F44" s="88" t="s">
        <v>8</v>
      </c>
      <c r="G44" s="88" t="s">
        <v>146</v>
      </c>
      <c r="H44" s="15"/>
    </row>
    <row r="45" spans="1:8" ht="15.75" x14ac:dyDescent="0.25">
      <c r="A45" s="27" t="s">
        <v>33</v>
      </c>
      <c r="B45" s="28"/>
      <c r="C45" s="14"/>
      <c r="D45" s="73">
        <v>127</v>
      </c>
      <c r="E45" s="74">
        <v>22604653.640000001</v>
      </c>
      <c r="F45" s="74">
        <v>1181931.18</v>
      </c>
      <c r="G45" s="75">
        <f t="shared" ref="G45:G51" si="1">1-(+F45/E45)</f>
        <v>0.94771292677944341</v>
      </c>
      <c r="H45" s="15"/>
    </row>
    <row r="46" spans="1:8" ht="15.75" x14ac:dyDescent="0.25">
      <c r="A46" s="27" t="s">
        <v>34</v>
      </c>
      <c r="B46" s="28"/>
      <c r="C46" s="14"/>
      <c r="D46" s="73">
        <v>3</v>
      </c>
      <c r="E46" s="74">
        <v>1393514.92</v>
      </c>
      <c r="F46" s="74">
        <v>191249.77</v>
      </c>
      <c r="G46" s="75">
        <f t="shared" si="1"/>
        <v>0.86275728572751842</v>
      </c>
      <c r="H46" s="15"/>
    </row>
    <row r="47" spans="1:8" ht="15.75" x14ac:dyDescent="0.25">
      <c r="A47" s="27" t="s">
        <v>35</v>
      </c>
      <c r="B47" s="28"/>
      <c r="C47" s="14"/>
      <c r="D47" s="73">
        <v>161</v>
      </c>
      <c r="E47" s="74">
        <v>20396862.75</v>
      </c>
      <c r="F47" s="74">
        <v>1071532.1100000001</v>
      </c>
      <c r="G47" s="75">
        <f t="shared" si="1"/>
        <v>0.94746583711752441</v>
      </c>
      <c r="H47" s="15"/>
    </row>
    <row r="48" spans="1:8" ht="15.75" x14ac:dyDescent="0.25">
      <c r="A48" s="27" t="s">
        <v>36</v>
      </c>
      <c r="B48" s="28"/>
      <c r="C48" s="14"/>
      <c r="D48" s="73">
        <v>15</v>
      </c>
      <c r="E48" s="74">
        <v>627976</v>
      </c>
      <c r="F48" s="74">
        <v>48187</v>
      </c>
      <c r="G48" s="75">
        <f t="shared" si="1"/>
        <v>0.92326617577741821</v>
      </c>
      <c r="H48" s="15"/>
    </row>
    <row r="49" spans="1:8" ht="15.75" x14ac:dyDescent="0.25">
      <c r="A49" s="27" t="s">
        <v>37</v>
      </c>
      <c r="B49" s="28"/>
      <c r="C49" s="14"/>
      <c r="D49" s="73">
        <v>103</v>
      </c>
      <c r="E49" s="74">
        <v>9962944.0999999996</v>
      </c>
      <c r="F49" s="74">
        <v>696211.12</v>
      </c>
      <c r="G49" s="75">
        <f t="shared" si="1"/>
        <v>0.93011994115273611</v>
      </c>
      <c r="H49" s="15"/>
    </row>
    <row r="50" spans="1:8" ht="15.75" x14ac:dyDescent="0.25">
      <c r="A50" s="27" t="s">
        <v>38</v>
      </c>
      <c r="B50" s="28"/>
      <c r="C50" s="14"/>
      <c r="D50" s="73">
        <v>2</v>
      </c>
      <c r="E50" s="74">
        <v>287648</v>
      </c>
      <c r="F50" s="74">
        <v>36216</v>
      </c>
      <c r="G50" s="75">
        <f t="shared" si="1"/>
        <v>0.87409611747691618</v>
      </c>
      <c r="H50" s="15"/>
    </row>
    <row r="51" spans="1:8" ht="15.75" x14ac:dyDescent="0.25">
      <c r="A51" s="27" t="s">
        <v>39</v>
      </c>
      <c r="B51" s="28"/>
      <c r="C51" s="14"/>
      <c r="D51" s="73">
        <v>19</v>
      </c>
      <c r="E51" s="74">
        <v>1757275</v>
      </c>
      <c r="F51" s="74">
        <v>151602.45000000001</v>
      </c>
      <c r="G51" s="75">
        <f t="shared" si="1"/>
        <v>0.91372867081134146</v>
      </c>
      <c r="H51" s="15"/>
    </row>
    <row r="52" spans="1:8" ht="15.75" x14ac:dyDescent="0.25">
      <c r="A52" s="27" t="s">
        <v>40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7" t="s">
        <v>41</v>
      </c>
      <c r="B53" s="28"/>
      <c r="C53" s="14"/>
      <c r="D53" s="73">
        <v>4</v>
      </c>
      <c r="E53" s="74">
        <v>345500</v>
      </c>
      <c r="F53" s="74">
        <v>3225</v>
      </c>
      <c r="G53" s="75">
        <f>1-(+F53/E53)</f>
        <v>0.99066570188133141</v>
      </c>
      <c r="H53" s="15"/>
    </row>
    <row r="54" spans="1:8" ht="15.75" x14ac:dyDescent="0.25">
      <c r="A54" s="29" t="s">
        <v>60</v>
      </c>
      <c r="B54" s="30"/>
      <c r="C54" s="14"/>
      <c r="D54" s="73">
        <v>2</v>
      </c>
      <c r="E54" s="74">
        <v>125100</v>
      </c>
      <c r="F54" s="74">
        <v>-14100</v>
      </c>
      <c r="G54" s="75">
        <f>1-(+F54/E54)</f>
        <v>1.1127098321342925</v>
      </c>
      <c r="H54" s="15"/>
    </row>
    <row r="55" spans="1:8" ht="15.75" x14ac:dyDescent="0.25">
      <c r="A55" s="27" t="s">
        <v>61</v>
      </c>
      <c r="B55" s="30"/>
      <c r="C55" s="14"/>
      <c r="D55" s="73">
        <v>917</v>
      </c>
      <c r="E55" s="74">
        <v>82316828.959999993</v>
      </c>
      <c r="F55" s="74">
        <v>9417305.5500000007</v>
      </c>
      <c r="G55" s="75">
        <f>1-(+F55/E55)</f>
        <v>0.88559683762142816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78"/>
      <c r="F60" s="76"/>
      <c r="G60" s="79"/>
      <c r="H60" s="15"/>
    </row>
    <row r="61" spans="1:8" ht="15.75" x14ac:dyDescent="0.25">
      <c r="A61" s="32"/>
      <c r="B61" s="18"/>
      <c r="C61" s="21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33"/>
      <c r="D62" s="81">
        <f>SUM(D45:D58)</f>
        <v>1353</v>
      </c>
      <c r="E62" s="82">
        <f>SUM(E45:E61)</f>
        <v>139818303.37</v>
      </c>
      <c r="F62" s="82">
        <f>SUM(F45:F61)</f>
        <v>12783360.180000002</v>
      </c>
      <c r="G62" s="83">
        <f>1-(+F62/E62)</f>
        <v>0.90857162566068694</v>
      </c>
      <c r="H62" s="2"/>
    </row>
    <row r="63" spans="1:8" ht="18" x14ac:dyDescent="0.25">
      <c r="A63" s="33"/>
      <c r="B63" s="33"/>
      <c r="C63" s="36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36"/>
      <c r="E64" s="36"/>
      <c r="F64" s="37">
        <f>F62+F40</f>
        <v>14932529.180000002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104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10</v>
      </c>
      <c r="E10" s="99">
        <v>2367115</v>
      </c>
      <c r="F10" s="74">
        <v>571288</v>
      </c>
      <c r="G10" s="100">
        <f>F10/E10</f>
        <v>0.24134357646333193</v>
      </c>
      <c r="H10" s="15"/>
    </row>
    <row r="11" spans="1:8" ht="15.75" x14ac:dyDescent="0.25">
      <c r="A11" s="93" t="s">
        <v>107</v>
      </c>
      <c r="B11" s="13"/>
      <c r="C11" s="14"/>
      <c r="D11" s="73">
        <v>6</v>
      </c>
      <c r="E11" s="99">
        <v>451191.39</v>
      </c>
      <c r="F11" s="74">
        <v>143495.89000000001</v>
      </c>
      <c r="G11" s="100">
        <f>F11/E11</f>
        <v>0.31803774003754814</v>
      </c>
      <c r="H11" s="15"/>
    </row>
    <row r="12" spans="1:8" ht="15.75" x14ac:dyDescent="0.25">
      <c r="A12" s="93" t="s">
        <v>67</v>
      </c>
      <c r="B12" s="13"/>
      <c r="C12" s="14"/>
      <c r="D12" s="73">
        <v>2</v>
      </c>
      <c r="E12" s="99">
        <v>190396</v>
      </c>
      <c r="F12" s="74">
        <v>74089.5</v>
      </c>
      <c r="G12" s="100">
        <f>F12/E12</f>
        <v>0.38913370028782118</v>
      </c>
      <c r="H12" s="15"/>
    </row>
    <row r="13" spans="1:8" ht="15.75" x14ac:dyDescent="0.25">
      <c r="A13" s="93" t="s">
        <v>111</v>
      </c>
      <c r="B13" s="13"/>
      <c r="C13" s="14"/>
      <c r="D13" s="73"/>
      <c r="E13" s="99"/>
      <c r="F13" s="74"/>
      <c r="G13" s="100"/>
      <c r="H13" s="15"/>
    </row>
    <row r="14" spans="1:8" ht="15.75" x14ac:dyDescent="0.25">
      <c r="A14" s="93" t="s">
        <v>25</v>
      </c>
      <c r="B14" s="13"/>
      <c r="C14" s="14"/>
      <c r="D14" s="73">
        <v>2</v>
      </c>
      <c r="E14" s="99">
        <v>333234</v>
      </c>
      <c r="F14" s="74">
        <v>121551</v>
      </c>
      <c r="G14" s="100">
        <f>F14/E14</f>
        <v>0.3647616989862979</v>
      </c>
      <c r="H14" s="15"/>
    </row>
    <row r="15" spans="1:8" ht="15.75" x14ac:dyDescent="0.25">
      <c r="A15" s="93" t="s">
        <v>53</v>
      </c>
      <c r="B15" s="13"/>
      <c r="C15" s="14"/>
      <c r="D15" s="73"/>
      <c r="E15" s="99"/>
      <c r="F15" s="74"/>
      <c r="G15" s="100"/>
      <c r="H15" s="15"/>
    </row>
    <row r="16" spans="1:8" ht="15.75" x14ac:dyDescent="0.25">
      <c r="A16" s="93" t="s">
        <v>10</v>
      </c>
      <c r="B16" s="13"/>
      <c r="C16" s="14"/>
      <c r="D16" s="73"/>
      <c r="E16" s="99"/>
      <c r="F16" s="74"/>
      <c r="G16" s="100"/>
      <c r="H16" s="15"/>
    </row>
    <row r="17" spans="1:8" ht="15.75" x14ac:dyDescent="0.25">
      <c r="A17" s="93" t="s">
        <v>14</v>
      </c>
      <c r="B17" s="13"/>
      <c r="C17" s="14"/>
      <c r="D17" s="73">
        <v>3</v>
      </c>
      <c r="E17" s="99">
        <v>1275830</v>
      </c>
      <c r="F17" s="74">
        <v>462210</v>
      </c>
      <c r="G17" s="75">
        <f t="shared" ref="G17:G23" si="0">F17/E17</f>
        <v>0.36228180870492149</v>
      </c>
      <c r="H17" s="15"/>
    </row>
    <row r="18" spans="1:8" ht="15.75" x14ac:dyDescent="0.25">
      <c r="A18" s="93" t="s">
        <v>15</v>
      </c>
      <c r="B18" s="13"/>
      <c r="C18" s="14"/>
      <c r="D18" s="73">
        <v>2</v>
      </c>
      <c r="E18" s="99">
        <v>1287010</v>
      </c>
      <c r="F18" s="74">
        <v>367400.5</v>
      </c>
      <c r="G18" s="100">
        <f t="shared" si="0"/>
        <v>0.28546825587990771</v>
      </c>
      <c r="H18" s="15"/>
    </row>
    <row r="19" spans="1:8" ht="15.75" x14ac:dyDescent="0.25">
      <c r="A19" s="93" t="s">
        <v>54</v>
      </c>
      <c r="B19" s="13"/>
      <c r="C19" s="14"/>
      <c r="D19" s="73">
        <v>1</v>
      </c>
      <c r="E19" s="99">
        <v>325587</v>
      </c>
      <c r="F19" s="74">
        <v>98239</v>
      </c>
      <c r="G19" s="75">
        <f t="shared" si="0"/>
        <v>0.30172887738146792</v>
      </c>
      <c r="H19" s="15"/>
    </row>
    <row r="20" spans="1:8" ht="15.75" x14ac:dyDescent="0.25">
      <c r="A20" s="93" t="s">
        <v>17</v>
      </c>
      <c r="B20" s="13"/>
      <c r="C20" s="14"/>
      <c r="D20" s="73"/>
      <c r="E20" s="99"/>
      <c r="F20" s="74"/>
      <c r="G20" s="75"/>
      <c r="H20" s="15"/>
    </row>
    <row r="21" spans="1:8" ht="15.75" x14ac:dyDescent="0.25">
      <c r="A21" s="93" t="s">
        <v>121</v>
      </c>
      <c r="B21" s="13"/>
      <c r="C21" s="14"/>
      <c r="D21" s="73"/>
      <c r="E21" s="99"/>
      <c r="F21" s="74"/>
      <c r="G21" s="75"/>
      <c r="H21" s="15"/>
    </row>
    <row r="22" spans="1:8" ht="15.75" x14ac:dyDescent="0.25">
      <c r="A22" s="93" t="s">
        <v>55</v>
      </c>
      <c r="B22" s="13"/>
      <c r="C22" s="14"/>
      <c r="D22" s="73">
        <v>6</v>
      </c>
      <c r="E22" s="99">
        <v>4029285</v>
      </c>
      <c r="F22" s="74">
        <v>788443.5</v>
      </c>
      <c r="G22" s="75">
        <f t="shared" si="0"/>
        <v>0.1956782654987175</v>
      </c>
      <c r="H22" s="15"/>
    </row>
    <row r="23" spans="1:8" ht="15.75" x14ac:dyDescent="0.25">
      <c r="A23" s="93" t="s">
        <v>56</v>
      </c>
      <c r="B23" s="13"/>
      <c r="C23" s="14"/>
      <c r="D23" s="73">
        <v>3</v>
      </c>
      <c r="E23" s="99">
        <v>1521441</v>
      </c>
      <c r="F23" s="74">
        <v>192576</v>
      </c>
      <c r="G23" s="75">
        <f t="shared" si="0"/>
        <v>0.12657474065704816</v>
      </c>
      <c r="H23" s="15"/>
    </row>
    <row r="24" spans="1:8" ht="15.75" x14ac:dyDescent="0.25">
      <c r="A24" s="94" t="s">
        <v>20</v>
      </c>
      <c r="B24" s="13"/>
      <c r="C24" s="14"/>
      <c r="D24" s="73">
        <v>4</v>
      </c>
      <c r="E24" s="99">
        <v>852856</v>
      </c>
      <c r="F24" s="74">
        <v>173759</v>
      </c>
      <c r="G24" s="75">
        <f>F24/E24</f>
        <v>0.20373779395349273</v>
      </c>
      <c r="H24" s="15"/>
    </row>
    <row r="25" spans="1:8" ht="15.75" x14ac:dyDescent="0.25">
      <c r="A25" s="94" t="s">
        <v>21</v>
      </c>
      <c r="B25" s="13"/>
      <c r="C25" s="14"/>
      <c r="D25" s="73">
        <v>13</v>
      </c>
      <c r="E25" s="99">
        <v>202956</v>
      </c>
      <c r="F25" s="74">
        <v>202956</v>
      </c>
      <c r="G25" s="75">
        <f>F25/E25</f>
        <v>1</v>
      </c>
      <c r="H25" s="15"/>
    </row>
    <row r="26" spans="1:8" ht="15.75" x14ac:dyDescent="0.25">
      <c r="A26" s="70" t="s">
        <v>22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23</v>
      </c>
      <c r="B27" s="13"/>
      <c r="C27" s="14"/>
      <c r="D27" s="73"/>
      <c r="E27" s="99">
        <v>54352</v>
      </c>
      <c r="F27" s="74">
        <v>-26275</v>
      </c>
      <c r="G27" s="75">
        <f>F27/E27</f>
        <v>-0.48342287312334414</v>
      </c>
      <c r="H27" s="15"/>
    </row>
    <row r="28" spans="1:8" ht="15.75" x14ac:dyDescent="0.25">
      <c r="A28" s="93" t="s">
        <v>131</v>
      </c>
      <c r="B28" s="13"/>
      <c r="C28" s="14"/>
      <c r="D28" s="73">
        <v>1</v>
      </c>
      <c r="E28" s="99">
        <v>70181</v>
      </c>
      <c r="F28" s="74">
        <v>11964.5</v>
      </c>
      <c r="G28" s="100">
        <f>F28/E28</f>
        <v>0.17048061441130791</v>
      </c>
      <c r="H28" s="15"/>
    </row>
    <row r="29" spans="1:8" ht="15.75" x14ac:dyDescent="0.25">
      <c r="A29" s="70" t="s">
        <v>24</v>
      </c>
      <c r="B29" s="13"/>
      <c r="C29" s="14"/>
      <c r="D29" s="73">
        <v>2</v>
      </c>
      <c r="E29" s="99">
        <v>193875</v>
      </c>
      <c r="F29" s="74">
        <v>37790</v>
      </c>
      <c r="G29" s="75">
        <f>F29/E29</f>
        <v>0.19491940683430045</v>
      </c>
      <c r="H29" s="15"/>
    </row>
    <row r="30" spans="1:8" ht="15.75" x14ac:dyDescent="0.25">
      <c r="A30" s="70" t="s">
        <v>125</v>
      </c>
      <c r="B30" s="13"/>
      <c r="C30" s="14"/>
      <c r="D30" s="101"/>
      <c r="E30" s="99"/>
      <c r="F30" s="99"/>
      <c r="G30" s="102"/>
      <c r="H30" s="15"/>
    </row>
    <row r="31" spans="1:8" ht="15.75" x14ac:dyDescent="0.25">
      <c r="A31" s="70" t="s">
        <v>132</v>
      </c>
      <c r="B31" s="13"/>
      <c r="C31" s="14"/>
      <c r="D31" s="73">
        <v>1</v>
      </c>
      <c r="E31" s="103">
        <v>81039</v>
      </c>
      <c r="F31" s="74">
        <v>19159</v>
      </c>
      <c r="G31" s="100">
        <f>F31/E31</f>
        <v>0.23641703377386197</v>
      </c>
      <c r="H31" s="15"/>
    </row>
    <row r="32" spans="1:8" ht="15.75" x14ac:dyDescent="0.25">
      <c r="A32" s="70" t="s">
        <v>134</v>
      </c>
      <c r="B32" s="13"/>
      <c r="C32" s="14"/>
      <c r="D32" s="73"/>
      <c r="E32" s="103"/>
      <c r="F32" s="74"/>
      <c r="G32" s="100"/>
      <c r="H32" s="15"/>
    </row>
    <row r="33" spans="1:8" ht="15.75" x14ac:dyDescent="0.25">
      <c r="A33" s="70" t="s">
        <v>58</v>
      </c>
      <c r="B33" s="13"/>
      <c r="C33" s="14"/>
      <c r="D33" s="73">
        <v>7</v>
      </c>
      <c r="E33" s="103">
        <v>1055102</v>
      </c>
      <c r="F33" s="76">
        <v>219605.5</v>
      </c>
      <c r="G33" s="100">
        <f>F33/E33</f>
        <v>0.20813674886409086</v>
      </c>
      <c r="H33" s="15"/>
    </row>
    <row r="34" spans="1:8" ht="15.75" x14ac:dyDescent="0.25">
      <c r="A34" s="93" t="s">
        <v>59</v>
      </c>
      <c r="B34" s="13"/>
      <c r="C34" s="14"/>
      <c r="D34" s="73"/>
      <c r="E34" s="99"/>
      <c r="F34" s="74"/>
      <c r="G34" s="100"/>
      <c r="H34" s="15"/>
    </row>
    <row r="35" spans="1:8" ht="15.75" x14ac:dyDescent="0.25">
      <c r="A35" s="93" t="s">
        <v>101</v>
      </c>
      <c r="B35" s="13"/>
      <c r="C35" s="14"/>
      <c r="D35" s="73">
        <v>1</v>
      </c>
      <c r="E35" s="99">
        <v>136097</v>
      </c>
      <c r="F35" s="74">
        <v>24385.5</v>
      </c>
      <c r="G35" s="100">
        <f>F35/E35</f>
        <v>0.1791773514478644</v>
      </c>
      <c r="H35" s="15"/>
    </row>
    <row r="36" spans="1:8" x14ac:dyDescent="0.2">
      <c r="A36" s="16" t="s">
        <v>28</v>
      </c>
      <c r="B36" s="13"/>
      <c r="C36" s="14"/>
      <c r="D36" s="77"/>
      <c r="E36" s="103"/>
      <c r="F36" s="76"/>
      <c r="G36" s="79"/>
      <c r="H36" s="15"/>
    </row>
    <row r="37" spans="1:8" x14ac:dyDescent="0.2">
      <c r="A37" s="16" t="s">
        <v>29</v>
      </c>
      <c r="B37" s="13"/>
      <c r="C37" s="14"/>
      <c r="D37" s="77"/>
      <c r="E37" s="103"/>
      <c r="F37" s="76">
        <v>10</v>
      </c>
      <c r="G37" s="79"/>
      <c r="H37" s="15"/>
    </row>
    <row r="38" spans="1:8" x14ac:dyDescent="0.2">
      <c r="A38" s="16" t="s">
        <v>30</v>
      </c>
      <c r="B38" s="13"/>
      <c r="C38" s="14"/>
      <c r="D38" s="77"/>
      <c r="E38" s="99"/>
      <c r="F38" s="74"/>
      <c r="G38" s="79"/>
      <c r="H38" s="15"/>
    </row>
    <row r="39" spans="1:8" x14ac:dyDescent="0.2">
      <c r="A39" s="17"/>
      <c r="B39" s="18"/>
      <c r="C39" s="21"/>
      <c r="D39" s="77"/>
      <c r="E39" s="80"/>
      <c r="F39" s="80"/>
      <c r="G39" s="79"/>
      <c r="H39" s="15"/>
    </row>
    <row r="40" spans="1:8" ht="15.75" x14ac:dyDescent="0.25">
      <c r="A40" s="19" t="s">
        <v>31</v>
      </c>
      <c r="B40" s="20"/>
      <c r="C40" s="22"/>
      <c r="D40" s="81">
        <f>SUM(D9:D39)</f>
        <v>64</v>
      </c>
      <c r="E40" s="82">
        <f>SUM(E9:E39)</f>
        <v>14427547.390000001</v>
      </c>
      <c r="F40" s="82">
        <f>SUM(F9:F39)</f>
        <v>3482647.89</v>
      </c>
      <c r="G40" s="83">
        <f>F40/E40</f>
        <v>0.24138876801845666</v>
      </c>
      <c r="H40" s="2"/>
    </row>
    <row r="41" spans="1:8" ht="15.75" x14ac:dyDescent="0.25">
      <c r="A41" s="22"/>
      <c r="B41" s="22"/>
      <c r="C41" s="24"/>
      <c r="D41" s="84"/>
      <c r="E41" s="85"/>
      <c r="F41" s="86"/>
      <c r="G41" s="86"/>
      <c r="H41" s="2"/>
    </row>
    <row r="42" spans="1:8" ht="18" x14ac:dyDescent="0.25">
      <c r="A42" s="23" t="s">
        <v>32</v>
      </c>
      <c r="B42" s="24"/>
      <c r="C42" s="26"/>
      <c r="D42" s="25"/>
      <c r="E42" s="87"/>
      <c r="F42" s="88"/>
      <c r="G42" s="88"/>
      <c r="H42" s="2"/>
    </row>
    <row r="43" spans="1:8" ht="15.75" x14ac:dyDescent="0.25">
      <c r="A43" s="26"/>
      <c r="B43" s="26"/>
      <c r="C43" s="26"/>
      <c r="D43" s="89"/>
      <c r="E43" s="25" t="s">
        <v>144</v>
      </c>
      <c r="F43" s="25" t="s">
        <v>144</v>
      </c>
      <c r="G43" s="25" t="s">
        <v>5</v>
      </c>
      <c r="H43" s="2"/>
    </row>
    <row r="44" spans="1:8" ht="15.75" x14ac:dyDescent="0.25">
      <c r="A44" s="26"/>
      <c r="B44" s="26"/>
      <c r="C44" s="14"/>
      <c r="D44" s="89" t="s">
        <v>6</v>
      </c>
      <c r="E44" s="90" t="s">
        <v>145</v>
      </c>
      <c r="F44" s="88" t="s">
        <v>8</v>
      </c>
      <c r="G44" s="88" t="s">
        <v>146</v>
      </c>
      <c r="H44" s="15"/>
    </row>
    <row r="45" spans="1:8" ht="15.75" x14ac:dyDescent="0.25">
      <c r="A45" s="27" t="s">
        <v>33</v>
      </c>
      <c r="B45" s="28"/>
      <c r="C45" s="14"/>
      <c r="D45" s="73">
        <v>72</v>
      </c>
      <c r="E45" s="74">
        <v>8622807.8000000007</v>
      </c>
      <c r="F45" s="74">
        <v>639273.27</v>
      </c>
      <c r="G45" s="75">
        <f>1-(+F45/E45)</f>
        <v>0.92586251661552743</v>
      </c>
      <c r="H45" s="15"/>
    </row>
    <row r="46" spans="1:8" ht="15.75" x14ac:dyDescent="0.25">
      <c r="A46" s="27" t="s">
        <v>34</v>
      </c>
      <c r="B46" s="28"/>
      <c r="C46" s="14"/>
      <c r="D46" s="73">
        <v>8</v>
      </c>
      <c r="E46" s="74">
        <v>2886985.82</v>
      </c>
      <c r="F46" s="74">
        <v>230122.28</v>
      </c>
      <c r="G46" s="75">
        <f t="shared" ref="G46:G55" si="1">1-(+F46/E46)</f>
        <v>0.92028977821581404</v>
      </c>
      <c r="H46" s="15"/>
    </row>
    <row r="47" spans="1:8" ht="15.75" x14ac:dyDescent="0.25">
      <c r="A47" s="27" t="s">
        <v>35</v>
      </c>
      <c r="B47" s="28"/>
      <c r="C47" s="14"/>
      <c r="D47" s="73">
        <v>183</v>
      </c>
      <c r="E47" s="74">
        <v>13279625.65</v>
      </c>
      <c r="F47" s="74">
        <v>799597.42</v>
      </c>
      <c r="G47" s="75">
        <f t="shared" si="1"/>
        <v>0.93978765357741845</v>
      </c>
      <c r="H47" s="15"/>
    </row>
    <row r="48" spans="1:8" ht="15.75" x14ac:dyDescent="0.25">
      <c r="A48" s="27" t="s">
        <v>36</v>
      </c>
      <c r="B48" s="28"/>
      <c r="C48" s="14"/>
      <c r="D48" s="73">
        <v>8</v>
      </c>
      <c r="E48" s="74">
        <v>2203477</v>
      </c>
      <c r="F48" s="74">
        <v>62835.81</v>
      </c>
      <c r="G48" s="75">
        <f t="shared" si="1"/>
        <v>0.97148333747073379</v>
      </c>
      <c r="H48" s="15"/>
    </row>
    <row r="49" spans="1:8" ht="15.75" x14ac:dyDescent="0.25">
      <c r="A49" s="27" t="s">
        <v>37</v>
      </c>
      <c r="B49" s="28"/>
      <c r="C49" s="14"/>
      <c r="D49" s="73">
        <v>124</v>
      </c>
      <c r="E49" s="74">
        <v>12707567.59</v>
      </c>
      <c r="F49" s="74">
        <v>1073586.49</v>
      </c>
      <c r="G49" s="75">
        <f t="shared" si="1"/>
        <v>0.91551597247888417</v>
      </c>
      <c r="H49" s="15"/>
    </row>
    <row r="50" spans="1:8" ht="15.75" x14ac:dyDescent="0.25">
      <c r="A50" s="27" t="s">
        <v>38</v>
      </c>
      <c r="B50" s="28"/>
      <c r="C50" s="14"/>
      <c r="D50" s="73">
        <v>8</v>
      </c>
      <c r="E50" s="74">
        <v>1089404</v>
      </c>
      <c r="F50" s="74">
        <v>97636</v>
      </c>
      <c r="G50" s="75">
        <f t="shared" si="1"/>
        <v>0.91037668303035424</v>
      </c>
      <c r="H50" s="15"/>
    </row>
    <row r="51" spans="1:8" ht="15.75" x14ac:dyDescent="0.25">
      <c r="A51" s="27" t="s">
        <v>39</v>
      </c>
      <c r="B51" s="28"/>
      <c r="C51" s="14"/>
      <c r="D51" s="73">
        <v>9</v>
      </c>
      <c r="E51" s="74">
        <v>1500145</v>
      </c>
      <c r="F51" s="74">
        <v>195558.01</v>
      </c>
      <c r="G51" s="75">
        <f t="shared" si="1"/>
        <v>0.86964059474250821</v>
      </c>
      <c r="H51" s="15"/>
    </row>
    <row r="52" spans="1:8" ht="15.75" x14ac:dyDescent="0.25">
      <c r="A52" s="27" t="s">
        <v>40</v>
      </c>
      <c r="B52" s="28"/>
      <c r="C52" s="14"/>
      <c r="D52" s="73">
        <v>2</v>
      </c>
      <c r="E52" s="74">
        <v>207020</v>
      </c>
      <c r="F52" s="74">
        <v>16330</v>
      </c>
      <c r="G52" s="75">
        <f t="shared" si="1"/>
        <v>0.92111873248961451</v>
      </c>
      <c r="H52" s="15"/>
    </row>
    <row r="53" spans="1:8" ht="15.75" x14ac:dyDescent="0.25">
      <c r="A53" s="27" t="s">
        <v>41</v>
      </c>
      <c r="B53" s="28"/>
      <c r="C53" s="14"/>
      <c r="D53" s="73">
        <v>2</v>
      </c>
      <c r="E53" s="74">
        <v>525325</v>
      </c>
      <c r="F53" s="74">
        <v>42725</v>
      </c>
      <c r="G53" s="75">
        <f t="shared" si="1"/>
        <v>0.91866939513634416</v>
      </c>
      <c r="H53" s="15"/>
    </row>
    <row r="54" spans="1:8" ht="15.75" x14ac:dyDescent="0.25">
      <c r="A54" s="29" t="s">
        <v>60</v>
      </c>
      <c r="B54" s="30"/>
      <c r="C54" s="14"/>
      <c r="D54" s="73">
        <v>3</v>
      </c>
      <c r="E54" s="74">
        <v>115200</v>
      </c>
      <c r="F54" s="74">
        <v>30900</v>
      </c>
      <c r="G54" s="75">
        <f t="shared" si="1"/>
        <v>0.73177083333333326</v>
      </c>
      <c r="H54" s="15"/>
    </row>
    <row r="55" spans="1:8" ht="15.75" x14ac:dyDescent="0.25">
      <c r="A55" s="27" t="s">
        <v>61</v>
      </c>
      <c r="B55" s="30"/>
      <c r="C55" s="14"/>
      <c r="D55" s="73">
        <v>803</v>
      </c>
      <c r="E55" s="74">
        <v>70609747.370000005</v>
      </c>
      <c r="F55" s="74">
        <v>8029971.6299999999</v>
      </c>
      <c r="G55" s="75">
        <f t="shared" si="1"/>
        <v>0.88627672624400722</v>
      </c>
      <c r="H55" s="15"/>
    </row>
    <row r="56" spans="1:8" ht="15.75" x14ac:dyDescent="0.25">
      <c r="A56" s="27" t="s">
        <v>62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31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78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21"/>
      <c r="D61" s="77"/>
      <c r="E61" s="97"/>
      <c r="F61" s="80"/>
      <c r="G61" s="79"/>
      <c r="H61" s="2"/>
    </row>
    <row r="62" spans="1:8" ht="18" x14ac:dyDescent="0.25">
      <c r="A62" s="20" t="s">
        <v>45</v>
      </c>
      <c r="B62" s="20"/>
      <c r="C62" s="39"/>
      <c r="D62" s="81">
        <f>SUM(D45:D58)</f>
        <v>1222</v>
      </c>
      <c r="E62" s="82">
        <f>SUM(E45:E61)</f>
        <v>113747305.23</v>
      </c>
      <c r="F62" s="82">
        <f>SUM(F45:F61)</f>
        <v>11218535.91</v>
      </c>
      <c r="G62" s="83">
        <f>1-(F62/E62)</f>
        <v>0.90137317198578171</v>
      </c>
      <c r="H62" s="2"/>
    </row>
    <row r="63" spans="1:8" ht="18" x14ac:dyDescent="0.25">
      <c r="A63" s="33"/>
      <c r="B63" s="33"/>
      <c r="C63" s="39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F62+F40</f>
        <v>14701183.800000001</v>
      </c>
      <c r="G64" s="36"/>
      <c r="H64" s="2"/>
    </row>
    <row r="65" spans="1:8" ht="15.75" x14ac:dyDescent="0.25">
      <c r="A65" s="4" t="s">
        <v>47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48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49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50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116"/>
      <c r="B71" s="117"/>
      <c r="C71" s="117"/>
      <c r="D71" s="117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119</v>
      </c>
      <c r="B9" s="13"/>
      <c r="C9" s="14"/>
      <c r="D9" s="73"/>
      <c r="E9" s="74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>
        <v>2</v>
      </c>
      <c r="E10" s="74">
        <v>242910</v>
      </c>
      <c r="F10" s="74">
        <v>55600.5</v>
      </c>
      <c r="G10" s="75">
        <f>F10/E10</f>
        <v>0.22889341731505497</v>
      </c>
      <c r="H10" s="15"/>
    </row>
    <row r="11" spans="1:8" ht="15.75" x14ac:dyDescent="0.25">
      <c r="A11" s="93" t="s">
        <v>104</v>
      </c>
      <c r="B11" s="13"/>
      <c r="C11" s="14"/>
      <c r="D11" s="73"/>
      <c r="E11" s="74"/>
      <c r="F11" s="74"/>
      <c r="G11" s="75"/>
      <c r="H11" s="15"/>
    </row>
    <row r="12" spans="1:8" ht="15.75" x14ac:dyDescent="0.25">
      <c r="A12" s="93" t="s">
        <v>63</v>
      </c>
      <c r="B12" s="13"/>
      <c r="C12" s="14"/>
      <c r="D12" s="73">
        <v>1</v>
      </c>
      <c r="E12" s="74">
        <v>78158</v>
      </c>
      <c r="F12" s="74">
        <v>15256</v>
      </c>
      <c r="G12" s="75">
        <f>F12/E12</f>
        <v>0.19519434990659945</v>
      </c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74">
        <v>2860</v>
      </c>
      <c r="F13" s="74">
        <v>2557</v>
      </c>
      <c r="G13" s="75">
        <f>F13/E13</f>
        <v>0.89405594405594402</v>
      </c>
      <c r="H13" s="15"/>
    </row>
    <row r="14" spans="1:8" ht="15.75" x14ac:dyDescent="0.25">
      <c r="A14" s="93" t="s">
        <v>139</v>
      </c>
      <c r="B14" s="13"/>
      <c r="C14" s="14"/>
      <c r="D14" s="73"/>
      <c r="E14" s="74"/>
      <c r="F14" s="74"/>
      <c r="G14" s="75"/>
      <c r="H14" s="15"/>
    </row>
    <row r="15" spans="1:8" ht="15.75" x14ac:dyDescent="0.25">
      <c r="A15" s="93" t="s">
        <v>25</v>
      </c>
      <c r="B15" s="13"/>
      <c r="C15" s="14"/>
      <c r="D15" s="73"/>
      <c r="E15" s="74"/>
      <c r="F15" s="74"/>
      <c r="G15" s="75"/>
      <c r="H15" s="15"/>
    </row>
    <row r="16" spans="1:8" ht="15.75" x14ac:dyDescent="0.25">
      <c r="A16" s="93" t="s">
        <v>115</v>
      </c>
      <c r="B16" s="13"/>
      <c r="C16" s="14"/>
      <c r="D16" s="73"/>
      <c r="E16" s="74"/>
      <c r="F16" s="74"/>
      <c r="G16" s="75"/>
      <c r="H16" s="15"/>
    </row>
    <row r="17" spans="1:8" ht="15.75" x14ac:dyDescent="0.25">
      <c r="A17" s="93" t="s">
        <v>141</v>
      </c>
      <c r="B17" s="13"/>
      <c r="C17" s="14"/>
      <c r="D17" s="73"/>
      <c r="E17" s="74"/>
      <c r="F17" s="74"/>
      <c r="G17" s="75"/>
      <c r="H17" s="15"/>
    </row>
    <row r="18" spans="1:8" ht="15.75" x14ac:dyDescent="0.25">
      <c r="A18" s="93" t="s">
        <v>14</v>
      </c>
      <c r="B18" s="13"/>
      <c r="C18" s="14"/>
      <c r="D18" s="73">
        <v>1</v>
      </c>
      <c r="E18" s="74">
        <v>501916</v>
      </c>
      <c r="F18" s="74">
        <v>149898</v>
      </c>
      <c r="G18" s="75">
        <f>F18/E18</f>
        <v>0.29865156719451064</v>
      </c>
      <c r="H18" s="15"/>
    </row>
    <row r="19" spans="1:8" ht="15.75" x14ac:dyDescent="0.2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x14ac:dyDescent="0.25">
      <c r="A20" s="93" t="s">
        <v>105</v>
      </c>
      <c r="B20" s="13"/>
      <c r="C20" s="14"/>
      <c r="D20" s="73"/>
      <c r="E20" s="74"/>
      <c r="F20" s="74"/>
      <c r="G20" s="75"/>
      <c r="H20" s="15"/>
    </row>
    <row r="21" spans="1:8" ht="15.75" x14ac:dyDescent="0.25">
      <c r="A21" s="93" t="s">
        <v>132</v>
      </c>
      <c r="B21" s="13"/>
      <c r="C21" s="14"/>
      <c r="D21" s="73"/>
      <c r="E21" s="74"/>
      <c r="F21" s="74"/>
      <c r="G21" s="75"/>
      <c r="H21" s="15"/>
    </row>
    <row r="22" spans="1:8" ht="15.75" x14ac:dyDescent="0.25">
      <c r="A22" s="93" t="s">
        <v>136</v>
      </c>
      <c r="B22" s="13"/>
      <c r="C22" s="14"/>
      <c r="D22" s="73"/>
      <c r="E22" s="74"/>
      <c r="F22" s="74"/>
      <c r="G22" s="75"/>
      <c r="H22" s="15"/>
    </row>
    <row r="23" spans="1:8" ht="15.75" x14ac:dyDescent="0.25">
      <c r="A23" s="93" t="s">
        <v>123</v>
      </c>
      <c r="B23" s="13"/>
      <c r="C23" s="14"/>
      <c r="D23" s="73">
        <v>4</v>
      </c>
      <c r="E23" s="74">
        <v>402832</v>
      </c>
      <c r="F23" s="74">
        <v>49799</v>
      </c>
      <c r="G23" s="75">
        <f>F23/E23</f>
        <v>0.12362225443857489</v>
      </c>
      <c r="H23" s="15"/>
    </row>
    <row r="24" spans="1:8" ht="15.75" x14ac:dyDescent="0.25">
      <c r="A24" s="93" t="s">
        <v>150</v>
      </c>
      <c r="B24" s="13"/>
      <c r="C24" s="14"/>
      <c r="D24" s="73"/>
      <c r="E24" s="74"/>
      <c r="F24" s="74"/>
      <c r="G24" s="75"/>
      <c r="H24" s="15"/>
    </row>
    <row r="25" spans="1:8" ht="15.75" x14ac:dyDescent="0.25">
      <c r="A25" s="94" t="s">
        <v>20</v>
      </c>
      <c r="B25" s="13"/>
      <c r="C25" s="14"/>
      <c r="D25" s="73">
        <v>1</v>
      </c>
      <c r="E25" s="74">
        <v>16731</v>
      </c>
      <c r="F25" s="74">
        <v>4847</v>
      </c>
      <c r="G25" s="75">
        <f>F25/E25</f>
        <v>0.2897017512402128</v>
      </c>
      <c r="H25" s="15"/>
    </row>
    <row r="26" spans="1:8" ht="15.75" x14ac:dyDescent="0.2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x14ac:dyDescent="0.25">
      <c r="A29" s="70" t="s">
        <v>73</v>
      </c>
      <c r="B29" s="13"/>
      <c r="C29" s="14"/>
      <c r="D29" s="73"/>
      <c r="E29" s="74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/>
      <c r="E30" s="74"/>
      <c r="F30" s="74"/>
      <c r="G30" s="75"/>
      <c r="H30" s="15"/>
    </row>
    <row r="31" spans="1:8" ht="15.75" x14ac:dyDescent="0.25">
      <c r="A31" s="70" t="s">
        <v>113</v>
      </c>
      <c r="B31" s="13"/>
      <c r="C31" s="14"/>
      <c r="D31" s="73"/>
      <c r="E31" s="74"/>
      <c r="F31" s="74"/>
      <c r="G31" s="75"/>
      <c r="H31" s="15"/>
    </row>
    <row r="32" spans="1:8" ht="15.75" x14ac:dyDescent="0.2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x14ac:dyDescent="0.25">
      <c r="A33" s="70" t="s">
        <v>101</v>
      </c>
      <c r="B33" s="13"/>
      <c r="C33" s="14"/>
      <c r="D33" s="73"/>
      <c r="E33" s="74"/>
      <c r="F33" s="74"/>
      <c r="G33" s="75"/>
      <c r="H33" s="15"/>
    </row>
    <row r="34" spans="1:8" ht="15.75" x14ac:dyDescent="0.25">
      <c r="A34" s="70" t="s">
        <v>106</v>
      </c>
      <c r="B34" s="13"/>
      <c r="C34" s="14"/>
      <c r="D34" s="73"/>
      <c r="E34" s="74"/>
      <c r="F34" s="74"/>
      <c r="G34" s="75"/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10</v>
      </c>
      <c r="E39" s="82">
        <f>SUM(E9:E38)</f>
        <v>1245407</v>
      </c>
      <c r="F39" s="82">
        <f>SUM(F9:F38)</f>
        <v>277957.5</v>
      </c>
      <c r="G39" s="83">
        <f>F39/E39</f>
        <v>0.22318607491366277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/>
      <c r="E44" s="74"/>
      <c r="F44" s="74"/>
      <c r="G44" s="75"/>
      <c r="H44" s="15"/>
    </row>
    <row r="45" spans="1:8" ht="15.75" x14ac:dyDescent="0.2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x14ac:dyDescent="0.25">
      <c r="A46" s="27" t="s">
        <v>35</v>
      </c>
      <c r="B46" s="28"/>
      <c r="C46" s="14"/>
      <c r="D46" s="73">
        <v>60</v>
      </c>
      <c r="E46" s="74">
        <v>1379924.5</v>
      </c>
      <c r="F46" s="74">
        <v>116958.92</v>
      </c>
      <c r="G46" s="75">
        <f>1-(+F46/E46)</f>
        <v>0.91524252232640269</v>
      </c>
      <c r="H46" s="15"/>
    </row>
    <row r="47" spans="1:8" ht="15.75" x14ac:dyDescent="0.25">
      <c r="A47" s="27" t="s">
        <v>36</v>
      </c>
      <c r="B47" s="28"/>
      <c r="C47" s="14"/>
      <c r="D47" s="73">
        <v>7</v>
      </c>
      <c r="E47" s="74">
        <v>796534.5</v>
      </c>
      <c r="F47" s="74">
        <v>34626.5</v>
      </c>
      <c r="G47" s="75"/>
      <c r="H47" s="15"/>
    </row>
    <row r="48" spans="1:8" ht="15.75" x14ac:dyDescent="0.25">
      <c r="A48" s="27" t="s">
        <v>37</v>
      </c>
      <c r="B48" s="28"/>
      <c r="C48" s="14"/>
      <c r="D48" s="73">
        <v>46</v>
      </c>
      <c r="E48" s="74">
        <v>2199367</v>
      </c>
      <c r="F48" s="74">
        <v>222308.99</v>
      </c>
      <c r="G48" s="75">
        <f>1-(+F48/E48)</f>
        <v>0.89892137601409861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18</v>
      </c>
      <c r="E50" s="74">
        <v>892975</v>
      </c>
      <c r="F50" s="74">
        <v>28915</v>
      </c>
      <c r="G50" s="75">
        <f>1-(+F50/E50)</f>
        <v>0.96761947422940175</v>
      </c>
      <c r="H50" s="15"/>
    </row>
    <row r="51" spans="1:8" ht="15.75" x14ac:dyDescent="0.2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x14ac:dyDescent="0.2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x14ac:dyDescent="0.25">
      <c r="A53" s="29" t="s">
        <v>60</v>
      </c>
      <c r="B53" s="30"/>
      <c r="C53" s="14"/>
      <c r="D53" s="73"/>
      <c r="E53" s="74"/>
      <c r="F53" s="74"/>
      <c r="G53" s="75"/>
      <c r="H53" s="15"/>
    </row>
    <row r="54" spans="1:8" ht="15.75" x14ac:dyDescent="0.25">
      <c r="A54" s="27" t="s">
        <v>61</v>
      </c>
      <c r="B54" s="30"/>
      <c r="C54" s="14"/>
      <c r="D54" s="73">
        <v>620</v>
      </c>
      <c r="E54" s="74">
        <v>30681794.890000001</v>
      </c>
      <c r="F54" s="74">
        <v>3590828.18</v>
      </c>
      <c r="G54" s="75">
        <f>1-(+F54/E54)</f>
        <v>0.88296551121361078</v>
      </c>
      <c r="H54" s="15"/>
    </row>
    <row r="55" spans="1:8" ht="15.75" x14ac:dyDescent="0.25">
      <c r="A55" s="27" t="s">
        <v>62</v>
      </c>
      <c r="B55" s="30"/>
      <c r="C55" s="14"/>
      <c r="D55" s="73">
        <v>3</v>
      </c>
      <c r="E55" s="74">
        <v>71245.22</v>
      </c>
      <c r="F55" s="74">
        <v>10337.299999999999</v>
      </c>
      <c r="G55" s="75">
        <f>1-(+F55/E55)</f>
        <v>0.85490535365039233</v>
      </c>
      <c r="H55" s="15"/>
    </row>
    <row r="56" spans="1:8" ht="15.75" x14ac:dyDescent="0.25">
      <c r="A56" s="72" t="s">
        <v>135</v>
      </c>
      <c r="B56" s="30"/>
      <c r="C56" s="14"/>
      <c r="D56" s="73">
        <v>136</v>
      </c>
      <c r="E56" s="74">
        <v>10456330.98</v>
      </c>
      <c r="F56" s="74">
        <v>1074185.06</v>
      </c>
      <c r="G56" s="75">
        <f>1-(+F56/E56)</f>
        <v>0.89726940912117148</v>
      </c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80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890</v>
      </c>
      <c r="E62" s="82">
        <f>SUM(E44:E61)</f>
        <v>46478172.090000004</v>
      </c>
      <c r="F62" s="82">
        <f>SUM(F44:F61)</f>
        <v>5078159.95</v>
      </c>
      <c r="G62" s="83">
        <f>1-(+F62/E62)</f>
        <v>0.89074097104837324</v>
      </c>
      <c r="H62" s="2"/>
    </row>
    <row r="63" spans="1:8" x14ac:dyDescent="0.2">
      <c r="A63" s="33"/>
      <c r="B63" s="33"/>
      <c r="C63" s="33"/>
      <c r="D63" s="91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6"/>
      <c r="D64" s="36"/>
      <c r="E64" s="36"/>
      <c r="F64" s="37">
        <f>F62+F39</f>
        <v>5356117.45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143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119</v>
      </c>
      <c r="B9" s="13"/>
      <c r="C9" s="14"/>
      <c r="D9" s="73"/>
      <c r="E9" s="99"/>
      <c r="F9" s="74"/>
      <c r="G9" s="75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74"/>
      <c r="G10" s="75"/>
      <c r="H10" s="15"/>
    </row>
    <row r="11" spans="1:8" ht="15.75" x14ac:dyDescent="0.25">
      <c r="A11" s="93" t="s">
        <v>104</v>
      </c>
      <c r="B11" s="13"/>
      <c r="C11" s="14"/>
      <c r="D11" s="73">
        <v>6</v>
      </c>
      <c r="E11" s="99">
        <v>1010671</v>
      </c>
      <c r="F11" s="74">
        <v>248147.5</v>
      </c>
      <c r="G11" s="75">
        <f t="shared" ref="G11:G24" si="0">F11/E11</f>
        <v>0.24552747630039845</v>
      </c>
      <c r="H11" s="15"/>
    </row>
    <row r="12" spans="1:8" ht="15.75" x14ac:dyDescent="0.25">
      <c r="A12" s="93" t="s">
        <v>63</v>
      </c>
      <c r="B12" s="13"/>
      <c r="C12" s="14"/>
      <c r="D12" s="73"/>
      <c r="E12" s="99"/>
      <c r="F12" s="74"/>
      <c r="G12" s="75"/>
      <c r="H12" s="15"/>
    </row>
    <row r="13" spans="1:8" ht="15.75" x14ac:dyDescent="0.25">
      <c r="A13" s="93" t="s">
        <v>64</v>
      </c>
      <c r="B13" s="13"/>
      <c r="C13" s="14"/>
      <c r="D13" s="73">
        <v>1</v>
      </c>
      <c r="E13" s="99">
        <v>21750</v>
      </c>
      <c r="F13" s="74">
        <v>11990</v>
      </c>
      <c r="G13" s="75">
        <f t="shared" si="0"/>
        <v>0.551264367816092</v>
      </c>
      <c r="H13" s="15"/>
    </row>
    <row r="14" spans="1:8" ht="15.75" x14ac:dyDescent="0.25">
      <c r="A14" s="93" t="s">
        <v>139</v>
      </c>
      <c r="B14" s="13"/>
      <c r="C14" s="14"/>
      <c r="D14" s="73">
        <v>2</v>
      </c>
      <c r="E14" s="99">
        <v>1010059</v>
      </c>
      <c r="F14" s="74">
        <v>116954.5</v>
      </c>
      <c r="G14" s="75">
        <f t="shared" si="0"/>
        <v>0.11578977069656327</v>
      </c>
      <c r="H14" s="15"/>
    </row>
    <row r="15" spans="1:8" ht="15.75" x14ac:dyDescent="0.25">
      <c r="A15" s="93" t="s">
        <v>25</v>
      </c>
      <c r="B15" s="13"/>
      <c r="C15" s="14"/>
      <c r="D15" s="73">
        <v>2</v>
      </c>
      <c r="E15" s="99">
        <v>98670</v>
      </c>
      <c r="F15" s="74">
        <v>42222</v>
      </c>
      <c r="G15" s="75">
        <f t="shared" si="0"/>
        <v>0.42791121921556702</v>
      </c>
      <c r="H15" s="15"/>
    </row>
    <row r="16" spans="1:8" ht="15.75" x14ac:dyDescent="0.25">
      <c r="A16" s="93" t="s">
        <v>115</v>
      </c>
      <c r="B16" s="13"/>
      <c r="C16" s="14"/>
      <c r="D16" s="73">
        <v>1</v>
      </c>
      <c r="E16" s="99">
        <v>33593</v>
      </c>
      <c r="F16" s="74">
        <v>6355</v>
      </c>
      <c r="G16" s="75">
        <f t="shared" si="0"/>
        <v>0.18917631649450778</v>
      </c>
      <c r="H16" s="15"/>
    </row>
    <row r="17" spans="1:8" ht="15.75" x14ac:dyDescent="0.25">
      <c r="A17" s="93" t="s">
        <v>141</v>
      </c>
      <c r="B17" s="13"/>
      <c r="C17" s="14"/>
      <c r="D17" s="73">
        <v>2</v>
      </c>
      <c r="E17" s="99">
        <v>535459</v>
      </c>
      <c r="F17" s="74">
        <v>28460</v>
      </c>
      <c r="G17" s="75">
        <f t="shared" si="0"/>
        <v>5.3150661395176851E-2</v>
      </c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99">
        <v>525433</v>
      </c>
      <c r="F18" s="74">
        <v>97329</v>
      </c>
      <c r="G18" s="75">
        <f t="shared" si="0"/>
        <v>0.18523579600063186</v>
      </c>
      <c r="H18" s="15"/>
    </row>
    <row r="19" spans="1:8" ht="15.75" x14ac:dyDescent="0.25">
      <c r="A19" s="93" t="s">
        <v>15</v>
      </c>
      <c r="B19" s="13"/>
      <c r="C19" s="14"/>
      <c r="D19" s="73">
        <v>3</v>
      </c>
      <c r="E19" s="99">
        <v>1063327</v>
      </c>
      <c r="F19" s="74">
        <v>118268.5</v>
      </c>
      <c r="G19" s="75">
        <f t="shared" si="0"/>
        <v>0.11122495713924314</v>
      </c>
      <c r="H19" s="15"/>
    </row>
    <row r="20" spans="1:8" ht="15.75" x14ac:dyDescent="0.25">
      <c r="A20" s="93" t="s">
        <v>105</v>
      </c>
      <c r="B20" s="13"/>
      <c r="C20" s="14"/>
      <c r="D20" s="73">
        <v>13</v>
      </c>
      <c r="E20" s="99">
        <v>61475</v>
      </c>
      <c r="F20" s="74">
        <v>62772.5</v>
      </c>
      <c r="G20" s="75">
        <f t="shared" si="0"/>
        <v>1.0211061407076047</v>
      </c>
      <c r="H20" s="15"/>
    </row>
    <row r="21" spans="1:8" ht="15.75" x14ac:dyDescent="0.25">
      <c r="A21" s="93" t="s">
        <v>132</v>
      </c>
      <c r="B21" s="13"/>
      <c r="C21" s="14"/>
      <c r="D21" s="73">
        <v>1</v>
      </c>
      <c r="E21" s="99">
        <v>182949</v>
      </c>
      <c r="F21" s="74">
        <v>67981</v>
      </c>
      <c r="G21" s="75">
        <f t="shared" si="0"/>
        <v>0.37158443063367386</v>
      </c>
      <c r="H21" s="15"/>
    </row>
    <row r="22" spans="1:8" ht="15.75" x14ac:dyDescent="0.25">
      <c r="A22" s="93" t="s">
        <v>136</v>
      </c>
      <c r="B22" s="13"/>
      <c r="C22" s="14"/>
      <c r="D22" s="73"/>
      <c r="E22" s="99"/>
      <c r="F22" s="74"/>
      <c r="G22" s="75"/>
      <c r="H22" s="15"/>
    </row>
    <row r="23" spans="1:8" ht="15.75" x14ac:dyDescent="0.25">
      <c r="A23" s="93" t="s">
        <v>123</v>
      </c>
      <c r="B23" s="13"/>
      <c r="C23" s="14"/>
      <c r="D23" s="73">
        <v>6</v>
      </c>
      <c r="E23" s="99">
        <v>1213345</v>
      </c>
      <c r="F23" s="74">
        <v>257285.5</v>
      </c>
      <c r="G23" s="75">
        <f t="shared" si="0"/>
        <v>0.21204645010281495</v>
      </c>
      <c r="H23" s="15"/>
    </row>
    <row r="24" spans="1:8" ht="15.75" x14ac:dyDescent="0.25">
      <c r="A24" s="93" t="s">
        <v>150</v>
      </c>
      <c r="B24" s="13"/>
      <c r="C24" s="14"/>
      <c r="D24" s="73">
        <v>5</v>
      </c>
      <c r="E24" s="99">
        <v>687940</v>
      </c>
      <c r="F24" s="74">
        <v>190621</v>
      </c>
      <c r="G24" s="75">
        <f t="shared" si="0"/>
        <v>0.2770895717649795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625059</v>
      </c>
      <c r="F25" s="74">
        <v>62079.5</v>
      </c>
      <c r="G25" s="75">
        <f>F25/E25</f>
        <v>9.9317824397376894E-2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74"/>
      <c r="G26" s="75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74"/>
      <c r="G27" s="75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74"/>
      <c r="G28" s="75"/>
      <c r="H28" s="15"/>
    </row>
    <row r="29" spans="1:8" ht="15.75" x14ac:dyDescent="0.25">
      <c r="A29" s="70" t="s">
        <v>73</v>
      </c>
      <c r="B29" s="13"/>
      <c r="C29" s="14"/>
      <c r="D29" s="73"/>
      <c r="E29" s="99"/>
      <c r="F29" s="74"/>
      <c r="G29" s="75"/>
      <c r="H29" s="15"/>
    </row>
    <row r="30" spans="1:8" ht="15.75" x14ac:dyDescent="0.25">
      <c r="A30" s="70" t="s">
        <v>67</v>
      </c>
      <c r="B30" s="13"/>
      <c r="C30" s="14"/>
      <c r="D30" s="73">
        <v>1</v>
      </c>
      <c r="E30" s="99">
        <v>2612</v>
      </c>
      <c r="F30" s="74">
        <v>2491</v>
      </c>
      <c r="G30" s="75">
        <f>F30/E30</f>
        <v>0.95367534456355285</v>
      </c>
      <c r="H30" s="15"/>
    </row>
    <row r="31" spans="1:8" ht="15.75" x14ac:dyDescent="0.25">
      <c r="A31" s="70" t="s">
        <v>113</v>
      </c>
      <c r="B31" s="13"/>
      <c r="C31" s="14"/>
      <c r="D31" s="73">
        <v>1</v>
      </c>
      <c r="E31" s="99">
        <v>9351</v>
      </c>
      <c r="F31" s="74">
        <v>4432</v>
      </c>
      <c r="G31" s="75">
        <f>F31/E31</f>
        <v>0.47396000427761736</v>
      </c>
      <c r="H31" s="15"/>
    </row>
    <row r="32" spans="1:8" ht="15.75" x14ac:dyDescent="0.25">
      <c r="A32" s="70" t="s">
        <v>53</v>
      </c>
      <c r="B32" s="13"/>
      <c r="C32" s="14"/>
      <c r="D32" s="73">
        <v>1</v>
      </c>
      <c r="E32" s="99">
        <v>94905</v>
      </c>
      <c r="F32" s="74">
        <v>46094</v>
      </c>
      <c r="G32" s="75">
        <f>F32/E32</f>
        <v>0.48568568568568571</v>
      </c>
      <c r="H32" s="15"/>
    </row>
    <row r="33" spans="1:8" ht="15.75" x14ac:dyDescent="0.25">
      <c r="A33" s="70" t="s">
        <v>101</v>
      </c>
      <c r="B33" s="13"/>
      <c r="C33" s="14"/>
      <c r="D33" s="73">
        <v>1</v>
      </c>
      <c r="E33" s="99">
        <v>1845</v>
      </c>
      <c r="F33" s="74">
        <v>-340</v>
      </c>
      <c r="G33" s="75">
        <f>F33/E33</f>
        <v>-0.18428184281842819</v>
      </c>
      <c r="H33" s="15"/>
    </row>
    <row r="34" spans="1:8" ht="15.75" x14ac:dyDescent="0.25">
      <c r="A34" s="70" t="s">
        <v>106</v>
      </c>
      <c r="B34" s="13"/>
      <c r="C34" s="14"/>
      <c r="D34" s="73">
        <v>7</v>
      </c>
      <c r="E34" s="99">
        <v>983953</v>
      </c>
      <c r="F34" s="74">
        <v>84483.5</v>
      </c>
      <c r="G34" s="75">
        <f>F34/E34</f>
        <v>8.586131654662367E-2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74"/>
      <c r="G35" s="79"/>
      <c r="H35" s="15"/>
    </row>
    <row r="36" spans="1:8" x14ac:dyDescent="0.2">
      <c r="A36" s="16" t="s">
        <v>44</v>
      </c>
      <c r="B36" s="13"/>
      <c r="C36" s="14"/>
      <c r="D36" s="77"/>
      <c r="E36" s="99"/>
      <c r="F36" s="74"/>
      <c r="G36" s="79"/>
      <c r="H36" s="15"/>
    </row>
    <row r="37" spans="1:8" x14ac:dyDescent="0.2">
      <c r="A37" s="16" t="s">
        <v>30</v>
      </c>
      <c r="B37" s="13"/>
      <c r="C37" s="14"/>
      <c r="D37" s="77"/>
      <c r="E37" s="99"/>
      <c r="F37" s="74"/>
      <c r="G37" s="79"/>
      <c r="H37" s="15"/>
    </row>
    <row r="38" spans="1:8" x14ac:dyDescent="0.2">
      <c r="A38" s="17"/>
      <c r="B38" s="18"/>
      <c r="C38" s="14"/>
      <c r="D38" s="77"/>
      <c r="E38" s="80"/>
      <c r="F38" s="80"/>
      <c r="G38" s="79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59</v>
      </c>
      <c r="E39" s="82">
        <f>SUM(E9:E38)</f>
        <v>8162396</v>
      </c>
      <c r="F39" s="82">
        <f>SUM(F9:F38)</f>
        <v>1447626.5</v>
      </c>
      <c r="G39" s="83">
        <f>F39/E39</f>
        <v>0.17735313258508897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144</v>
      </c>
      <c r="E44" s="74">
        <v>12226566.25</v>
      </c>
      <c r="F44" s="74">
        <v>664363.41</v>
      </c>
      <c r="G44" s="75">
        <f>1-(+F44/E44)</f>
        <v>0.94566230645501148</v>
      </c>
      <c r="H44" s="15"/>
    </row>
    <row r="45" spans="1:8" ht="15.75" x14ac:dyDescent="0.25">
      <c r="A45" s="27" t="s">
        <v>34</v>
      </c>
      <c r="B45" s="28"/>
      <c r="C45" s="14"/>
      <c r="D45" s="73">
        <v>5</v>
      </c>
      <c r="E45" s="74">
        <v>2231446.81</v>
      </c>
      <c r="F45" s="74">
        <v>299473.71999999997</v>
      </c>
      <c r="G45" s="75">
        <f t="shared" ref="G45:G53" si="1">1-(+F45/E45)</f>
        <v>0.86579392407744638</v>
      </c>
      <c r="H45" s="15"/>
    </row>
    <row r="46" spans="1:8" ht="15.75" x14ac:dyDescent="0.25">
      <c r="A46" s="27" t="s">
        <v>35</v>
      </c>
      <c r="B46" s="28"/>
      <c r="C46" s="14"/>
      <c r="D46" s="73">
        <v>261</v>
      </c>
      <c r="E46" s="74">
        <v>6922634.5</v>
      </c>
      <c r="F46" s="74">
        <v>491465.54</v>
      </c>
      <c r="G46" s="75">
        <f t="shared" si="1"/>
        <v>0.92900599619985713</v>
      </c>
      <c r="H46" s="15"/>
    </row>
    <row r="47" spans="1:8" ht="15.75" x14ac:dyDescent="0.25">
      <c r="A47" s="27" t="s">
        <v>36</v>
      </c>
      <c r="B47" s="28"/>
      <c r="C47" s="14"/>
      <c r="D47" s="73">
        <v>36</v>
      </c>
      <c r="E47" s="74">
        <v>2886862.77</v>
      </c>
      <c r="F47" s="74">
        <v>208401.03</v>
      </c>
      <c r="G47" s="75">
        <f t="shared" si="1"/>
        <v>0.92781055193697348</v>
      </c>
      <c r="H47" s="15"/>
    </row>
    <row r="48" spans="1:8" ht="15.75" x14ac:dyDescent="0.25">
      <c r="A48" s="27" t="s">
        <v>37</v>
      </c>
      <c r="B48" s="28"/>
      <c r="C48" s="14"/>
      <c r="D48" s="73">
        <v>93</v>
      </c>
      <c r="E48" s="74">
        <v>11519481.039999999</v>
      </c>
      <c r="F48" s="74">
        <v>790985.84</v>
      </c>
      <c r="G48" s="75">
        <f t="shared" si="1"/>
        <v>0.93133494145670292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x14ac:dyDescent="0.25">
      <c r="A50" s="27" t="s">
        <v>39</v>
      </c>
      <c r="B50" s="28"/>
      <c r="C50" s="14"/>
      <c r="D50" s="73">
        <v>20</v>
      </c>
      <c r="E50" s="74">
        <v>1689510</v>
      </c>
      <c r="F50" s="74">
        <v>113590</v>
      </c>
      <c r="G50" s="75">
        <f t="shared" si="1"/>
        <v>0.93276748879852733</v>
      </c>
      <c r="H50" s="15"/>
    </row>
    <row r="51" spans="1:8" ht="15.75" x14ac:dyDescent="0.25">
      <c r="A51" s="27" t="s">
        <v>40</v>
      </c>
      <c r="B51" s="28"/>
      <c r="C51" s="14"/>
      <c r="D51" s="73">
        <v>3</v>
      </c>
      <c r="E51" s="74">
        <v>163960</v>
      </c>
      <c r="F51" s="74">
        <v>30270</v>
      </c>
      <c r="G51" s="75">
        <f t="shared" si="1"/>
        <v>0.81538180043913155</v>
      </c>
      <c r="H51" s="15"/>
    </row>
    <row r="52" spans="1:8" ht="15.75" x14ac:dyDescent="0.25">
      <c r="A52" s="27" t="s">
        <v>41</v>
      </c>
      <c r="B52" s="28"/>
      <c r="C52" s="14"/>
      <c r="D52" s="73">
        <v>3</v>
      </c>
      <c r="E52" s="74">
        <v>193975</v>
      </c>
      <c r="F52" s="74">
        <v>32400</v>
      </c>
      <c r="G52" s="75">
        <f t="shared" si="1"/>
        <v>0.83296816600077328</v>
      </c>
      <c r="H52" s="15"/>
    </row>
    <row r="53" spans="1:8" ht="15.75" x14ac:dyDescent="0.25">
      <c r="A53" s="29" t="s">
        <v>60</v>
      </c>
      <c r="B53" s="30"/>
      <c r="C53" s="14"/>
      <c r="D53" s="73">
        <v>2</v>
      </c>
      <c r="E53" s="74">
        <v>149600</v>
      </c>
      <c r="F53" s="74">
        <v>5200</v>
      </c>
      <c r="G53" s="75">
        <f t="shared" si="1"/>
        <v>0.96524064171122992</v>
      </c>
      <c r="H53" s="15"/>
    </row>
    <row r="54" spans="1:8" ht="15.75" x14ac:dyDescent="0.25">
      <c r="A54" s="27" t="s">
        <v>61</v>
      </c>
      <c r="B54" s="30"/>
      <c r="C54" s="14"/>
      <c r="D54" s="73">
        <v>1401</v>
      </c>
      <c r="E54" s="74">
        <v>81667210.930000007</v>
      </c>
      <c r="F54" s="74">
        <v>9441747.0899999999</v>
      </c>
      <c r="G54" s="75">
        <f>1-(+F54/E54)</f>
        <v>0.88438754081986626</v>
      </c>
      <c r="H54" s="15"/>
    </row>
    <row r="55" spans="1:8" ht="15.75" x14ac:dyDescent="0.25">
      <c r="A55" s="27" t="s">
        <v>62</v>
      </c>
      <c r="B55" s="30"/>
      <c r="C55" s="14"/>
      <c r="D55" s="73">
        <v>22</v>
      </c>
      <c r="E55" s="74">
        <v>593018.96</v>
      </c>
      <c r="F55" s="74">
        <v>67068.09</v>
      </c>
      <c r="G55" s="75">
        <f>1-(+F55/E55)</f>
        <v>0.88690397015299482</v>
      </c>
      <c r="H55" s="15"/>
    </row>
    <row r="56" spans="1:8" ht="15.75" x14ac:dyDescent="0.25">
      <c r="A56" s="72" t="s">
        <v>135</v>
      </c>
      <c r="B56" s="30"/>
      <c r="C56" s="14"/>
      <c r="D56" s="73"/>
      <c r="E56" s="74"/>
      <c r="F56" s="74"/>
      <c r="G56" s="75"/>
      <c r="H56" s="15"/>
    </row>
    <row r="57" spans="1:8" x14ac:dyDescent="0.2">
      <c r="A57" s="16" t="s">
        <v>42</v>
      </c>
      <c r="B57" s="30"/>
      <c r="C57" s="14"/>
      <c r="D57" s="77"/>
      <c r="E57" s="96"/>
      <c r="F57" s="74"/>
      <c r="G57" s="79"/>
      <c r="H57" s="15"/>
    </row>
    <row r="58" spans="1:8" x14ac:dyDescent="0.2">
      <c r="A58" s="16" t="s">
        <v>43</v>
      </c>
      <c r="B58" s="28"/>
      <c r="C58" s="14"/>
      <c r="D58" s="77"/>
      <c r="E58" s="96"/>
      <c r="F58" s="74"/>
      <c r="G58" s="79"/>
      <c r="H58" s="15"/>
    </row>
    <row r="59" spans="1:8" x14ac:dyDescent="0.2">
      <c r="A59" s="16" t="s">
        <v>44</v>
      </c>
      <c r="B59" s="28"/>
      <c r="C59" s="14"/>
      <c r="D59" s="77"/>
      <c r="E59" s="95"/>
      <c r="F59" s="74"/>
      <c r="G59" s="79"/>
      <c r="H59" s="15"/>
    </row>
    <row r="60" spans="1:8" x14ac:dyDescent="0.2">
      <c r="A60" s="16" t="s">
        <v>30</v>
      </c>
      <c r="B60" s="28"/>
      <c r="C60" s="14"/>
      <c r="D60" s="77"/>
      <c r="E60" s="95"/>
      <c r="F60" s="74"/>
      <c r="G60" s="79"/>
      <c r="H60" s="15"/>
    </row>
    <row r="61" spans="1:8" ht="15.75" x14ac:dyDescent="0.25">
      <c r="A61" s="32"/>
      <c r="B61" s="18"/>
      <c r="C61" s="14"/>
      <c r="D61" s="77"/>
      <c r="E61" s="97"/>
      <c r="F61" s="80"/>
      <c r="G61" s="79"/>
      <c r="H61" s="15"/>
    </row>
    <row r="62" spans="1:8" ht="15.75" x14ac:dyDescent="0.25">
      <c r="A62" s="20" t="s">
        <v>45</v>
      </c>
      <c r="B62" s="20"/>
      <c r="C62" s="21"/>
      <c r="D62" s="81">
        <f>SUM(D44:D58)</f>
        <v>1990</v>
      </c>
      <c r="E62" s="82">
        <f>SUM(E44:E61)</f>
        <v>120244266.26000001</v>
      </c>
      <c r="F62" s="82">
        <f>SUM(F44:F61)</f>
        <v>12144964.719999999</v>
      </c>
      <c r="G62" s="83">
        <f>1-(F62/E62)</f>
        <v>0.89899755640955581</v>
      </c>
      <c r="H62" s="15"/>
    </row>
    <row r="63" spans="1:8" x14ac:dyDescent="0.2">
      <c r="A63" s="33"/>
      <c r="B63" s="33"/>
      <c r="C63" s="50"/>
      <c r="D63" s="98"/>
      <c r="E63" s="92"/>
      <c r="F63" s="34"/>
      <c r="G63" s="34"/>
      <c r="H63" s="2"/>
    </row>
    <row r="64" spans="1:8" ht="18" x14ac:dyDescent="0.25">
      <c r="A64" s="35" t="s">
        <v>46</v>
      </c>
      <c r="B64" s="36"/>
      <c r="C64" s="39"/>
      <c r="D64" s="51"/>
      <c r="E64" s="36"/>
      <c r="F64" s="37">
        <f>F62+F39</f>
        <v>13592591.219999999</v>
      </c>
      <c r="G64" s="36"/>
      <c r="H64" s="2"/>
    </row>
    <row r="65" spans="1:8" ht="18" x14ac:dyDescent="0.25">
      <c r="A65" s="38"/>
      <c r="B65" s="39"/>
      <c r="C65" s="39"/>
      <c r="D65" s="114"/>
      <c r="E65" s="36"/>
      <c r="F65" s="37"/>
      <c r="G65" s="36"/>
      <c r="H65" s="2"/>
    </row>
    <row r="66" spans="1:8" ht="15.75" x14ac:dyDescent="0.25">
      <c r="A66" s="4" t="s">
        <v>47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48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49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50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116"/>
      <c r="B72" s="117"/>
      <c r="C72" s="117"/>
      <c r="D72" s="117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93" t="s">
        <v>10</v>
      </c>
      <c r="B9" s="13"/>
      <c r="C9" s="14"/>
      <c r="D9" s="73">
        <v>2</v>
      </c>
      <c r="E9" s="74">
        <v>192926</v>
      </c>
      <c r="F9" s="74">
        <v>24991.5</v>
      </c>
      <c r="G9" s="75">
        <f>F9/E9</f>
        <v>0.1295393052258379</v>
      </c>
      <c r="H9" s="15"/>
    </row>
    <row r="10" spans="1:8" ht="15.75" customHeight="1" x14ac:dyDescent="0.35">
      <c r="A10" s="93" t="s">
        <v>11</v>
      </c>
      <c r="B10" s="13"/>
      <c r="C10" s="14"/>
      <c r="D10" s="73"/>
      <c r="E10" s="74"/>
      <c r="F10" s="74"/>
      <c r="G10" s="75"/>
      <c r="H10" s="15"/>
    </row>
    <row r="11" spans="1:8" ht="15.75" customHeight="1" x14ac:dyDescent="0.35">
      <c r="A11" s="93" t="s">
        <v>69</v>
      </c>
      <c r="B11" s="13"/>
      <c r="C11" s="14"/>
      <c r="D11" s="73"/>
      <c r="E11" s="74"/>
      <c r="F11" s="74"/>
      <c r="G11" s="75"/>
      <c r="H11" s="15"/>
    </row>
    <row r="12" spans="1:8" ht="15.75" customHeight="1" x14ac:dyDescent="0.35">
      <c r="A12" s="93" t="s">
        <v>12</v>
      </c>
      <c r="B12" s="13"/>
      <c r="C12" s="14"/>
      <c r="D12" s="73"/>
      <c r="E12" s="74"/>
      <c r="F12" s="74"/>
      <c r="G12" s="75"/>
      <c r="H12" s="15"/>
    </row>
    <row r="13" spans="1:8" ht="15.75" customHeight="1" x14ac:dyDescent="0.35">
      <c r="A13" s="93" t="s">
        <v>120</v>
      </c>
      <c r="B13" s="13"/>
      <c r="C13" s="14"/>
      <c r="D13" s="73"/>
      <c r="E13" s="74"/>
      <c r="F13" s="74"/>
      <c r="G13" s="75"/>
      <c r="H13" s="15"/>
    </row>
    <row r="14" spans="1:8" ht="15.75" customHeight="1" x14ac:dyDescent="0.35">
      <c r="A14" s="93" t="s">
        <v>100</v>
      </c>
      <c r="B14" s="13"/>
      <c r="C14" s="14"/>
      <c r="D14" s="73">
        <v>1</v>
      </c>
      <c r="E14" s="74">
        <v>5905</v>
      </c>
      <c r="F14" s="74">
        <v>-1129</v>
      </c>
      <c r="G14" s="75">
        <f>F14/E14</f>
        <v>-0.1911939034716342</v>
      </c>
      <c r="H14" s="15"/>
    </row>
    <row r="15" spans="1:8" ht="15.75" customHeight="1" x14ac:dyDescent="0.35">
      <c r="A15" s="93" t="s">
        <v>57</v>
      </c>
      <c r="B15" s="13"/>
      <c r="C15" s="14"/>
      <c r="D15" s="73">
        <v>1</v>
      </c>
      <c r="E15" s="74">
        <v>22510</v>
      </c>
      <c r="F15" s="74">
        <v>4197.5</v>
      </c>
      <c r="G15" s="75">
        <f>F15/E15</f>
        <v>0.18647267880941804</v>
      </c>
      <c r="H15" s="15"/>
    </row>
    <row r="16" spans="1:8" ht="15.75" customHeight="1" x14ac:dyDescent="0.35">
      <c r="A16" s="93" t="s">
        <v>70</v>
      </c>
      <c r="B16" s="13"/>
      <c r="C16" s="14"/>
      <c r="D16" s="73"/>
      <c r="E16" s="74"/>
      <c r="F16" s="74"/>
      <c r="G16" s="75"/>
      <c r="H16" s="15"/>
    </row>
    <row r="17" spans="1:8" ht="15.75" customHeight="1" x14ac:dyDescent="0.35">
      <c r="A17" s="93" t="s">
        <v>25</v>
      </c>
      <c r="B17" s="13"/>
      <c r="C17" s="14"/>
      <c r="D17" s="73"/>
      <c r="E17" s="74"/>
      <c r="F17" s="74"/>
      <c r="G17" s="75"/>
      <c r="H17" s="15"/>
    </row>
    <row r="18" spans="1:8" ht="15.75" customHeight="1" x14ac:dyDescent="0.35">
      <c r="A18" s="93" t="s">
        <v>14</v>
      </c>
      <c r="B18" s="13"/>
      <c r="C18" s="14"/>
      <c r="D18" s="73">
        <v>2</v>
      </c>
      <c r="E18" s="74">
        <v>133018</v>
      </c>
      <c r="F18" s="74">
        <v>54831</v>
      </c>
      <c r="G18" s="75">
        <f>F18/E18</f>
        <v>0.41220737043106948</v>
      </c>
      <c r="H18" s="15"/>
    </row>
    <row r="19" spans="1:8" ht="15.75" customHeight="1" x14ac:dyDescent="0.35">
      <c r="A19" s="93" t="s">
        <v>15</v>
      </c>
      <c r="B19" s="13"/>
      <c r="C19" s="14"/>
      <c r="D19" s="73"/>
      <c r="E19" s="74"/>
      <c r="F19" s="74"/>
      <c r="G19" s="75"/>
      <c r="H19" s="15"/>
    </row>
    <row r="20" spans="1:8" ht="15.75" customHeight="1" x14ac:dyDescent="0.35">
      <c r="A20" s="93" t="s">
        <v>16</v>
      </c>
      <c r="B20" s="13"/>
      <c r="C20" s="14"/>
      <c r="D20" s="73"/>
      <c r="E20" s="74"/>
      <c r="F20" s="74"/>
      <c r="G20" s="75"/>
      <c r="H20" s="15"/>
    </row>
    <row r="21" spans="1:8" ht="15.75" customHeight="1" x14ac:dyDescent="0.35">
      <c r="A21" s="93" t="s">
        <v>71</v>
      </c>
      <c r="B21" s="13"/>
      <c r="C21" s="14"/>
      <c r="D21" s="73"/>
      <c r="E21" s="74"/>
      <c r="F21" s="74"/>
      <c r="G21" s="75"/>
      <c r="H21" s="15"/>
    </row>
    <row r="22" spans="1:8" ht="15.75" customHeight="1" x14ac:dyDescent="0.35">
      <c r="A22" s="93" t="s">
        <v>137</v>
      </c>
      <c r="B22" s="13"/>
      <c r="C22" s="14"/>
      <c r="D22" s="73"/>
      <c r="E22" s="74"/>
      <c r="F22" s="74"/>
      <c r="G22" s="75"/>
      <c r="H22" s="15"/>
    </row>
    <row r="23" spans="1:8" ht="15.75" customHeight="1" x14ac:dyDescent="0.35">
      <c r="A23" s="93" t="s">
        <v>18</v>
      </c>
      <c r="B23" s="13"/>
      <c r="C23" s="14"/>
      <c r="D23" s="73"/>
      <c r="E23" s="74"/>
      <c r="F23" s="74"/>
      <c r="G23" s="75"/>
      <c r="H23" s="15"/>
    </row>
    <row r="24" spans="1:8" ht="15.75" customHeight="1" x14ac:dyDescent="0.35">
      <c r="A24" s="93" t="s">
        <v>19</v>
      </c>
      <c r="B24" s="13"/>
      <c r="C24" s="14"/>
      <c r="D24" s="73"/>
      <c r="E24" s="74"/>
      <c r="F24" s="74"/>
      <c r="G24" s="75"/>
      <c r="H24" s="15"/>
    </row>
    <row r="25" spans="1:8" ht="15.75" customHeight="1" x14ac:dyDescent="0.35">
      <c r="A25" s="94" t="s">
        <v>20</v>
      </c>
      <c r="B25" s="13"/>
      <c r="C25" s="14"/>
      <c r="D25" s="73"/>
      <c r="E25" s="74"/>
      <c r="F25" s="74"/>
      <c r="G25" s="75"/>
      <c r="H25" s="15"/>
    </row>
    <row r="26" spans="1:8" ht="15.75" customHeight="1" x14ac:dyDescent="0.35">
      <c r="A26" s="94" t="s">
        <v>21</v>
      </c>
      <c r="B26" s="13"/>
      <c r="C26" s="14"/>
      <c r="D26" s="73"/>
      <c r="E26" s="74"/>
      <c r="F26" s="74"/>
      <c r="G26" s="75"/>
      <c r="H26" s="15"/>
    </row>
    <row r="27" spans="1:8" ht="15.75" customHeight="1" x14ac:dyDescent="0.35">
      <c r="A27" s="70" t="s">
        <v>22</v>
      </c>
      <c r="B27" s="13"/>
      <c r="C27" s="14"/>
      <c r="D27" s="73"/>
      <c r="E27" s="74"/>
      <c r="F27" s="74"/>
      <c r="G27" s="75"/>
      <c r="H27" s="15"/>
    </row>
    <row r="28" spans="1:8" ht="15.75" customHeight="1" x14ac:dyDescent="0.35">
      <c r="A28" s="70" t="s">
        <v>23</v>
      </c>
      <c r="B28" s="13"/>
      <c r="C28" s="14"/>
      <c r="D28" s="73"/>
      <c r="E28" s="74"/>
      <c r="F28" s="74"/>
      <c r="G28" s="75"/>
      <c r="H28" s="15"/>
    </row>
    <row r="29" spans="1:8" ht="15.75" customHeight="1" x14ac:dyDescent="0.35">
      <c r="A29" s="70" t="s">
        <v>24</v>
      </c>
      <c r="B29" s="13"/>
      <c r="C29" s="14"/>
      <c r="D29" s="73"/>
      <c r="E29" s="74"/>
      <c r="F29" s="74"/>
      <c r="G29" s="75"/>
      <c r="H29" s="15"/>
    </row>
    <row r="30" spans="1:8" ht="15.75" customHeight="1" x14ac:dyDescent="0.35">
      <c r="A30" s="70" t="s">
        <v>116</v>
      </c>
      <c r="B30" s="13"/>
      <c r="C30" s="14"/>
      <c r="D30" s="73"/>
      <c r="E30" s="74"/>
      <c r="F30" s="74"/>
      <c r="G30" s="75"/>
      <c r="H30" s="15"/>
    </row>
    <row r="31" spans="1:8" ht="15.75" customHeight="1" x14ac:dyDescent="0.35">
      <c r="A31" s="70" t="s">
        <v>27</v>
      </c>
      <c r="B31" s="13"/>
      <c r="C31" s="14"/>
      <c r="D31" s="73">
        <v>1</v>
      </c>
      <c r="E31" s="74">
        <v>70873</v>
      </c>
      <c r="F31" s="74">
        <v>25663</v>
      </c>
      <c r="G31" s="75">
        <f>F31/E31</f>
        <v>0.36209840136582339</v>
      </c>
      <c r="H31" s="15"/>
    </row>
    <row r="32" spans="1:8" ht="15.75" customHeight="1" x14ac:dyDescent="0.35">
      <c r="A32" s="70" t="s">
        <v>53</v>
      </c>
      <c r="B32" s="13"/>
      <c r="C32" s="14"/>
      <c r="D32" s="73"/>
      <c r="E32" s="74"/>
      <c r="F32" s="74"/>
      <c r="G32" s="75"/>
      <c r="H32" s="15"/>
    </row>
    <row r="33" spans="1:8" ht="15.75" customHeight="1" x14ac:dyDescent="0.35">
      <c r="A33" s="70" t="s">
        <v>124</v>
      </c>
      <c r="B33" s="13"/>
      <c r="C33" s="14"/>
      <c r="D33" s="73"/>
      <c r="E33" s="74"/>
      <c r="F33" s="74"/>
      <c r="G33" s="75"/>
      <c r="H33" s="15"/>
    </row>
    <row r="34" spans="1:8" ht="15.75" customHeight="1" x14ac:dyDescent="0.35">
      <c r="A34" s="70" t="s">
        <v>140</v>
      </c>
      <c r="B34" s="13"/>
      <c r="C34" s="14"/>
      <c r="D34" s="73"/>
      <c r="E34" s="74"/>
      <c r="F34" s="74"/>
      <c r="G34" s="75"/>
      <c r="H34" s="15"/>
    </row>
    <row r="35" spans="1:8" ht="15.75" customHeight="1" x14ac:dyDescent="0.35">
      <c r="A35" s="16" t="s">
        <v>28</v>
      </c>
      <c r="B35" s="13"/>
      <c r="C35" s="14"/>
      <c r="D35" s="77"/>
      <c r="E35" s="95"/>
      <c r="F35" s="74"/>
      <c r="G35" s="79"/>
      <c r="H35" s="15"/>
    </row>
    <row r="36" spans="1:8" ht="15.75" customHeight="1" x14ac:dyDescent="0.35">
      <c r="A36" s="16" t="s">
        <v>44</v>
      </c>
      <c r="B36" s="13"/>
      <c r="C36" s="14"/>
      <c r="D36" s="77"/>
      <c r="E36" s="95"/>
      <c r="F36" s="74"/>
      <c r="G36" s="79"/>
      <c r="H36" s="15"/>
    </row>
    <row r="37" spans="1:8" ht="15.75" customHeight="1" x14ac:dyDescent="0.35">
      <c r="A37" s="16" t="s">
        <v>30</v>
      </c>
      <c r="B37" s="13"/>
      <c r="C37" s="14"/>
      <c r="D37" s="77"/>
      <c r="E37" s="78"/>
      <c r="F37" s="76"/>
      <c r="G37" s="79"/>
      <c r="H37" s="15"/>
    </row>
    <row r="38" spans="1:8" ht="15.75" customHeight="1" x14ac:dyDescent="0.35">
      <c r="A38" s="17"/>
      <c r="B38" s="18"/>
      <c r="C38" s="14"/>
      <c r="D38" s="77"/>
      <c r="E38" s="80"/>
      <c r="F38" s="80"/>
      <c r="G38" s="79"/>
      <c r="H38" s="15"/>
    </row>
    <row r="39" spans="1:8" ht="15.75" customHeight="1" x14ac:dyDescent="0.35">
      <c r="A39" s="19" t="s">
        <v>31</v>
      </c>
      <c r="B39" s="20"/>
      <c r="C39" s="21"/>
      <c r="D39" s="81">
        <f>SUM(D9:D38)</f>
        <v>7</v>
      </c>
      <c r="E39" s="82">
        <f>SUM(E9:E38)</f>
        <v>425232</v>
      </c>
      <c r="F39" s="82">
        <f>SUM(F9:F38)</f>
        <v>108554</v>
      </c>
      <c r="G39" s="83">
        <f>F39/E39</f>
        <v>0.25528182262858862</v>
      </c>
      <c r="H39" s="15"/>
    </row>
    <row r="40" spans="1:8" ht="15.75" customHeight="1" x14ac:dyDescent="0.35">
      <c r="A40" s="22"/>
      <c r="B40" s="22"/>
      <c r="C40" s="22"/>
      <c r="D40" s="84"/>
      <c r="E40" s="85"/>
      <c r="F40" s="86"/>
      <c r="G40" s="86"/>
      <c r="H40" s="2"/>
    </row>
    <row r="41" spans="1:8" ht="15.75" customHeight="1" x14ac:dyDescent="0.35">
      <c r="A41" s="23" t="s">
        <v>32</v>
      </c>
      <c r="B41" s="24"/>
      <c r="C41" s="24"/>
      <c r="D41" s="25"/>
      <c r="E41" s="87"/>
      <c r="F41" s="88"/>
      <c r="G41" s="88"/>
      <c r="H41" s="2"/>
    </row>
    <row r="42" spans="1:8" ht="15.75" customHeight="1" x14ac:dyDescent="0.35">
      <c r="A42" s="26"/>
      <c r="B42" s="26"/>
      <c r="C42" s="26"/>
      <c r="D42" s="89"/>
      <c r="E42" s="25" t="s">
        <v>144</v>
      </c>
      <c r="F42" s="25" t="s">
        <v>144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88" t="s">
        <v>146</v>
      </c>
      <c r="H43" s="2"/>
    </row>
    <row r="44" spans="1:8" ht="15.75" customHeight="1" x14ac:dyDescent="0.35">
      <c r="A44" s="27" t="s">
        <v>33</v>
      </c>
      <c r="B44" s="28"/>
      <c r="C44" s="14"/>
      <c r="D44" s="73">
        <v>24</v>
      </c>
      <c r="E44" s="74">
        <v>848238.1</v>
      </c>
      <c r="F44" s="74">
        <v>45786.400000000001</v>
      </c>
      <c r="G44" s="75">
        <f>1-(+F44/E44)</f>
        <v>0.94602175969223734</v>
      </c>
      <c r="H44" s="15"/>
    </row>
    <row r="45" spans="1:8" ht="15.75" customHeight="1" x14ac:dyDescent="0.35">
      <c r="A45" s="27" t="s">
        <v>34</v>
      </c>
      <c r="B45" s="28"/>
      <c r="C45" s="14"/>
      <c r="D45" s="73"/>
      <c r="E45" s="74"/>
      <c r="F45" s="74"/>
      <c r="G45" s="75"/>
      <c r="H45" s="15"/>
    </row>
    <row r="46" spans="1:8" ht="15.75" customHeight="1" x14ac:dyDescent="0.35">
      <c r="A46" s="27" t="s">
        <v>35</v>
      </c>
      <c r="B46" s="28"/>
      <c r="C46" s="14"/>
      <c r="D46" s="73">
        <v>38</v>
      </c>
      <c r="E46" s="74">
        <v>912212</v>
      </c>
      <c r="F46" s="74">
        <v>84563</v>
      </c>
      <c r="G46" s="75">
        <f>1-(+F46/E46)</f>
        <v>0.9072989612063862</v>
      </c>
      <c r="H46" s="15"/>
    </row>
    <row r="47" spans="1:8" ht="15.75" customHeight="1" x14ac:dyDescent="0.35">
      <c r="A47" s="27" t="s">
        <v>36</v>
      </c>
      <c r="B47" s="28"/>
      <c r="C47" s="14"/>
      <c r="D47" s="73">
        <v>12</v>
      </c>
      <c r="E47" s="74">
        <v>848027</v>
      </c>
      <c r="F47" s="74">
        <v>97517.55</v>
      </c>
      <c r="G47" s="75">
        <f>1-(+F47/E47)</f>
        <v>0.88500655049898169</v>
      </c>
      <c r="H47" s="15"/>
    </row>
    <row r="48" spans="1:8" ht="15.75" customHeight="1" x14ac:dyDescent="0.35">
      <c r="A48" s="27" t="s">
        <v>37</v>
      </c>
      <c r="B48" s="28"/>
      <c r="C48" s="14"/>
      <c r="D48" s="73">
        <v>32</v>
      </c>
      <c r="E48" s="74">
        <v>973214.04</v>
      </c>
      <c r="F48" s="74">
        <v>76103.039999999994</v>
      </c>
      <c r="G48" s="75">
        <f>1-(+F48/E48)</f>
        <v>0.92180236117432091</v>
      </c>
      <c r="H48" s="15"/>
    </row>
    <row r="49" spans="1:8" ht="15.75" customHeight="1" x14ac:dyDescent="0.35">
      <c r="A49" s="27" t="s">
        <v>38</v>
      </c>
      <c r="B49" s="28"/>
      <c r="C49" s="14"/>
      <c r="D49" s="73"/>
      <c r="E49" s="74"/>
      <c r="F49" s="74"/>
      <c r="G49" s="75"/>
      <c r="H49" s="15"/>
    </row>
    <row r="50" spans="1:8" ht="15.75" customHeight="1" x14ac:dyDescent="0.35">
      <c r="A50" s="27" t="s">
        <v>39</v>
      </c>
      <c r="B50" s="28"/>
      <c r="C50" s="14"/>
      <c r="D50" s="73">
        <v>11</v>
      </c>
      <c r="E50" s="74">
        <v>609886</v>
      </c>
      <c r="F50" s="74">
        <v>47693</v>
      </c>
      <c r="G50" s="75">
        <f>1-(+F50/E50)</f>
        <v>0.92180013969823871</v>
      </c>
      <c r="H50" s="15"/>
    </row>
    <row r="51" spans="1:8" ht="15.75" customHeight="1" x14ac:dyDescent="0.35">
      <c r="A51" s="27" t="s">
        <v>40</v>
      </c>
      <c r="B51" s="28"/>
      <c r="C51" s="14"/>
      <c r="D51" s="73"/>
      <c r="E51" s="74"/>
      <c r="F51" s="74"/>
      <c r="G51" s="75"/>
      <c r="H51" s="15"/>
    </row>
    <row r="52" spans="1:8" ht="15.75" customHeight="1" x14ac:dyDescent="0.35">
      <c r="A52" s="27" t="s">
        <v>41</v>
      </c>
      <c r="B52" s="28"/>
      <c r="C52" s="14"/>
      <c r="D52" s="73"/>
      <c r="E52" s="74"/>
      <c r="F52" s="74"/>
      <c r="G52" s="75"/>
      <c r="H52" s="15"/>
    </row>
    <row r="53" spans="1:8" ht="15.75" customHeight="1" x14ac:dyDescent="0.35">
      <c r="A53" s="27" t="s">
        <v>61</v>
      </c>
      <c r="B53" s="30"/>
      <c r="C53" s="14"/>
      <c r="D53" s="73">
        <v>323</v>
      </c>
      <c r="E53" s="74">
        <v>21050447.530000001</v>
      </c>
      <c r="F53" s="74">
        <v>2355942</v>
      </c>
      <c r="G53" s="75">
        <f>1-(+F53/E53)</f>
        <v>0.88808114427769602</v>
      </c>
      <c r="H53" s="15"/>
    </row>
    <row r="54" spans="1:8" ht="15.75" customHeight="1" x14ac:dyDescent="0.35">
      <c r="A54" s="27" t="s">
        <v>62</v>
      </c>
      <c r="B54" s="30"/>
      <c r="C54" s="14"/>
      <c r="D54" s="73"/>
      <c r="E54" s="74"/>
      <c r="F54" s="74"/>
      <c r="G54" s="75"/>
      <c r="H54" s="15"/>
    </row>
    <row r="55" spans="1:8" ht="15.75" customHeight="1" x14ac:dyDescent="0.35">
      <c r="A55" s="31" t="s">
        <v>42</v>
      </c>
      <c r="B55" s="30"/>
      <c r="C55" s="14"/>
      <c r="D55" s="77"/>
      <c r="E55" s="96"/>
      <c r="F55" s="74"/>
      <c r="G55" s="79"/>
      <c r="H55" s="15"/>
    </row>
    <row r="56" spans="1:8" ht="15.75" customHeight="1" x14ac:dyDescent="0.35">
      <c r="A56" s="16" t="s">
        <v>43</v>
      </c>
      <c r="B56" s="28"/>
      <c r="C56" s="14"/>
      <c r="D56" s="77"/>
      <c r="E56" s="96"/>
      <c r="F56" s="74"/>
      <c r="G56" s="79"/>
      <c r="H56" s="15"/>
    </row>
    <row r="57" spans="1:8" ht="15.75" customHeight="1" x14ac:dyDescent="0.35">
      <c r="A57" s="16" t="s">
        <v>29</v>
      </c>
      <c r="B57" s="28"/>
      <c r="C57" s="14"/>
      <c r="D57" s="77"/>
      <c r="E57" s="95"/>
      <c r="F57" s="74"/>
      <c r="G57" s="79"/>
      <c r="H57" s="15"/>
    </row>
    <row r="58" spans="1:8" ht="15.75" customHeight="1" x14ac:dyDescent="0.35">
      <c r="A58" s="16" t="s">
        <v>30</v>
      </c>
      <c r="B58" s="28"/>
      <c r="C58" s="14"/>
      <c r="D58" s="77"/>
      <c r="E58" s="95"/>
      <c r="F58" s="74"/>
      <c r="G58" s="79"/>
      <c r="H58" s="15"/>
    </row>
    <row r="59" spans="1:8" ht="15.75" customHeight="1" x14ac:dyDescent="0.35">
      <c r="A59" s="32"/>
      <c r="B59" s="18"/>
      <c r="C59" s="14"/>
      <c r="D59" s="77"/>
      <c r="E59" s="80"/>
      <c r="F59" s="80"/>
      <c r="G59" s="79"/>
      <c r="H59" s="15"/>
    </row>
    <row r="60" spans="1:8" ht="15.75" customHeight="1" x14ac:dyDescent="0.35">
      <c r="A60" s="20" t="s">
        <v>45</v>
      </c>
      <c r="B60" s="20"/>
      <c r="C60" s="21"/>
      <c r="D60" s="81">
        <f>SUM(D44:D56)</f>
        <v>440</v>
      </c>
      <c r="E60" s="82">
        <f>SUM(E44:E59)</f>
        <v>25242024.670000002</v>
      </c>
      <c r="F60" s="82">
        <f>SUM(F44:F59)</f>
        <v>2707604.99</v>
      </c>
      <c r="G60" s="83">
        <f>1-(F60/E60)</f>
        <v>0.89273423881809399</v>
      </c>
      <c r="H60" s="15"/>
    </row>
    <row r="61" spans="1:8" ht="15.75" customHeight="1" x14ac:dyDescent="0.35">
      <c r="A61" s="33"/>
      <c r="B61" s="33"/>
      <c r="C61" s="33"/>
      <c r="D61" s="98"/>
      <c r="E61" s="92"/>
      <c r="F61" s="34"/>
      <c r="G61" s="34"/>
      <c r="H61" s="2"/>
    </row>
    <row r="62" spans="1:8" ht="15.75" customHeight="1" x14ac:dyDescent="0.35">
      <c r="A62" s="35" t="s">
        <v>46</v>
      </c>
      <c r="B62" s="36"/>
      <c r="C62" s="36"/>
      <c r="D62" s="51"/>
      <c r="E62" s="36"/>
      <c r="F62" s="37">
        <f>F60+F39</f>
        <v>2816158.99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47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50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74"/>
      <c r="F9" s="74"/>
      <c r="G9" s="104"/>
      <c r="H9" s="15"/>
    </row>
    <row r="10" spans="1:8" ht="15.75" x14ac:dyDescent="0.25">
      <c r="A10" s="93" t="s">
        <v>11</v>
      </c>
      <c r="B10" s="13"/>
      <c r="C10" s="14"/>
      <c r="D10" s="73">
        <v>4</v>
      </c>
      <c r="E10" s="74">
        <v>1342972</v>
      </c>
      <c r="F10" s="74">
        <v>232509.5</v>
      </c>
      <c r="G10" s="104">
        <f>F10/E10</f>
        <v>0.17313056415174702</v>
      </c>
      <c r="H10" s="15"/>
    </row>
    <row r="11" spans="1:8" ht="15.75" x14ac:dyDescent="0.25">
      <c r="A11" s="93" t="s">
        <v>73</v>
      </c>
      <c r="B11" s="13"/>
      <c r="C11" s="14"/>
      <c r="D11" s="73">
        <v>1</v>
      </c>
      <c r="E11" s="74">
        <v>215276</v>
      </c>
      <c r="F11" s="74">
        <v>72462</v>
      </c>
      <c r="G11" s="104">
        <f>F11/E11</f>
        <v>0.33660045708764563</v>
      </c>
      <c r="H11" s="15"/>
    </row>
    <row r="12" spans="1:8" ht="15.75" x14ac:dyDescent="0.25">
      <c r="A12" s="93" t="s">
        <v>25</v>
      </c>
      <c r="B12" s="13"/>
      <c r="C12" s="14"/>
      <c r="D12" s="73">
        <v>1</v>
      </c>
      <c r="E12" s="74">
        <v>112232</v>
      </c>
      <c r="F12" s="74">
        <v>45530</v>
      </c>
      <c r="G12" s="104">
        <f>F12/E12</f>
        <v>0.40567752512652361</v>
      </c>
      <c r="H12" s="15"/>
    </row>
    <row r="13" spans="1:8" ht="15.75" x14ac:dyDescent="0.25">
      <c r="A13" s="93" t="s">
        <v>74</v>
      </c>
      <c r="B13" s="13"/>
      <c r="C13" s="14"/>
      <c r="D13" s="73">
        <v>27</v>
      </c>
      <c r="E13" s="74">
        <v>4035504</v>
      </c>
      <c r="F13" s="74">
        <v>875949.5</v>
      </c>
      <c r="G13" s="104">
        <f>F13/E13</f>
        <v>0.21706074383769661</v>
      </c>
      <c r="H13" s="15"/>
    </row>
    <row r="14" spans="1:8" ht="15.75" x14ac:dyDescent="0.25">
      <c r="A14" s="93" t="s">
        <v>128</v>
      </c>
      <c r="B14" s="13"/>
      <c r="C14" s="14"/>
      <c r="D14" s="73">
        <v>1</v>
      </c>
      <c r="E14" s="74">
        <v>89167.5</v>
      </c>
      <c r="F14" s="74">
        <v>36164.5</v>
      </c>
      <c r="G14" s="104">
        <f>F14/E14</f>
        <v>0.4055793871085317</v>
      </c>
      <c r="H14" s="15"/>
    </row>
    <row r="15" spans="1:8" ht="15.75" x14ac:dyDescent="0.25">
      <c r="A15" s="93" t="s">
        <v>117</v>
      </c>
      <c r="B15" s="13"/>
      <c r="C15" s="14"/>
      <c r="D15" s="73"/>
      <c r="E15" s="74"/>
      <c r="F15" s="74"/>
      <c r="G15" s="104"/>
      <c r="H15" s="15"/>
    </row>
    <row r="16" spans="1:8" ht="15.75" x14ac:dyDescent="0.25">
      <c r="A16" s="93" t="s">
        <v>126</v>
      </c>
      <c r="B16" s="13"/>
      <c r="C16" s="14"/>
      <c r="D16" s="73">
        <v>1</v>
      </c>
      <c r="E16" s="74">
        <v>97503</v>
      </c>
      <c r="F16" s="74">
        <v>11165</v>
      </c>
      <c r="G16" s="104">
        <f t="shared" ref="G16:G22" si="0">F16/E16</f>
        <v>0.11450929714983128</v>
      </c>
      <c r="H16" s="15"/>
    </row>
    <row r="17" spans="1:8" ht="15.75" x14ac:dyDescent="0.25">
      <c r="A17" s="93" t="s">
        <v>55</v>
      </c>
      <c r="B17" s="13"/>
      <c r="C17" s="14"/>
      <c r="D17" s="73"/>
      <c r="E17" s="74"/>
      <c r="F17" s="74"/>
      <c r="G17" s="104"/>
      <c r="H17" s="15"/>
    </row>
    <row r="18" spans="1:8" ht="15.75" x14ac:dyDescent="0.25">
      <c r="A18" s="93" t="s">
        <v>14</v>
      </c>
      <c r="B18" s="13"/>
      <c r="C18" s="14"/>
      <c r="D18" s="73">
        <v>2</v>
      </c>
      <c r="E18" s="74">
        <v>1577658</v>
      </c>
      <c r="F18" s="74">
        <v>570652</v>
      </c>
      <c r="G18" s="104">
        <f t="shared" si="0"/>
        <v>0.36170830433465301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74">
        <v>1933174</v>
      </c>
      <c r="F19" s="74">
        <v>489758</v>
      </c>
      <c r="G19" s="104">
        <f t="shared" si="0"/>
        <v>0.25334398248683254</v>
      </c>
      <c r="H19" s="15"/>
    </row>
    <row r="20" spans="1:8" ht="15.75" x14ac:dyDescent="0.25">
      <c r="A20" s="70" t="s">
        <v>134</v>
      </c>
      <c r="B20" s="13"/>
      <c r="C20" s="14"/>
      <c r="D20" s="73"/>
      <c r="E20" s="74"/>
      <c r="F20" s="74"/>
      <c r="G20" s="104"/>
      <c r="H20" s="15"/>
    </row>
    <row r="21" spans="1:8" ht="15.75" x14ac:dyDescent="0.25">
      <c r="A21" s="93" t="s">
        <v>75</v>
      </c>
      <c r="B21" s="13"/>
      <c r="C21" s="14"/>
      <c r="D21" s="73">
        <v>3</v>
      </c>
      <c r="E21" s="74">
        <v>3174539</v>
      </c>
      <c r="F21" s="74">
        <v>303175</v>
      </c>
      <c r="G21" s="104">
        <f t="shared" si="0"/>
        <v>9.5502055574053432E-2</v>
      </c>
      <c r="H21" s="15"/>
    </row>
    <row r="22" spans="1:8" ht="15.75" x14ac:dyDescent="0.25">
      <c r="A22" s="93" t="s">
        <v>101</v>
      </c>
      <c r="B22" s="13"/>
      <c r="C22" s="14"/>
      <c r="D22" s="73">
        <v>1</v>
      </c>
      <c r="E22" s="74">
        <v>363052</v>
      </c>
      <c r="F22" s="74">
        <v>109246</v>
      </c>
      <c r="G22" s="104">
        <f t="shared" si="0"/>
        <v>0.30091006247038993</v>
      </c>
      <c r="H22" s="15"/>
    </row>
    <row r="23" spans="1:8" ht="15.75" x14ac:dyDescent="0.25">
      <c r="A23" s="93" t="s">
        <v>71</v>
      </c>
      <c r="B23" s="13"/>
      <c r="C23" s="14"/>
      <c r="D23" s="73"/>
      <c r="E23" s="74"/>
      <c r="F23" s="74"/>
      <c r="G23" s="104"/>
      <c r="H23" s="15"/>
    </row>
    <row r="24" spans="1:8" ht="15.75" x14ac:dyDescent="0.25">
      <c r="A24" s="93" t="s">
        <v>76</v>
      </c>
      <c r="B24" s="13"/>
      <c r="C24" s="14"/>
      <c r="D24" s="73"/>
      <c r="E24" s="74"/>
      <c r="F24" s="74"/>
      <c r="G24" s="104"/>
      <c r="H24" s="15"/>
    </row>
    <row r="25" spans="1:8" ht="15.75" x14ac:dyDescent="0.25">
      <c r="A25" s="94" t="s">
        <v>20</v>
      </c>
      <c r="B25" s="13"/>
      <c r="C25" s="14"/>
      <c r="D25" s="73">
        <v>6</v>
      </c>
      <c r="E25" s="74">
        <v>1179866</v>
      </c>
      <c r="F25" s="74">
        <v>222811</v>
      </c>
      <c r="G25" s="104">
        <f>F25/E25</f>
        <v>0.18884432638960696</v>
      </c>
      <c r="H25" s="15"/>
    </row>
    <row r="26" spans="1:8" ht="15.75" x14ac:dyDescent="0.25">
      <c r="A26" s="94" t="s">
        <v>21</v>
      </c>
      <c r="B26" s="13"/>
      <c r="C26" s="14"/>
      <c r="D26" s="73">
        <v>23</v>
      </c>
      <c r="E26" s="74">
        <v>222763</v>
      </c>
      <c r="F26" s="74">
        <v>222763</v>
      </c>
      <c r="G26" s="104">
        <f>F26/E26</f>
        <v>1</v>
      </c>
      <c r="H26" s="15"/>
    </row>
    <row r="27" spans="1:8" ht="15.75" x14ac:dyDescent="0.25">
      <c r="A27" s="70" t="s">
        <v>22</v>
      </c>
      <c r="B27" s="13"/>
      <c r="C27" s="14"/>
      <c r="D27" s="73"/>
      <c r="E27" s="74"/>
      <c r="F27" s="74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74">
        <v>63043</v>
      </c>
      <c r="F28" s="74">
        <v>-50462.61</v>
      </c>
      <c r="G28" s="104">
        <f>F28/E28</f>
        <v>-0.80044747236013514</v>
      </c>
      <c r="H28" s="15"/>
    </row>
    <row r="29" spans="1:8" ht="15.75" x14ac:dyDescent="0.25">
      <c r="A29" s="70" t="s">
        <v>24</v>
      </c>
      <c r="B29" s="13"/>
      <c r="C29" s="14"/>
      <c r="D29" s="73"/>
      <c r="E29" s="74"/>
      <c r="F29" s="74"/>
      <c r="G29" s="104"/>
      <c r="H29" s="15"/>
    </row>
    <row r="30" spans="1:8" ht="15.75" x14ac:dyDescent="0.25">
      <c r="A30" s="70" t="s">
        <v>109</v>
      </c>
      <c r="B30" s="13"/>
      <c r="C30" s="14"/>
      <c r="D30" s="73"/>
      <c r="E30" s="74"/>
      <c r="F30" s="74"/>
      <c r="G30" s="104"/>
      <c r="H30" s="15"/>
    </row>
    <row r="31" spans="1:8" ht="15.75" x14ac:dyDescent="0.25">
      <c r="A31" s="70" t="s">
        <v>77</v>
      </c>
      <c r="B31" s="13"/>
      <c r="C31" s="14"/>
      <c r="D31" s="73">
        <v>2</v>
      </c>
      <c r="E31" s="74">
        <v>80690</v>
      </c>
      <c r="F31" s="74">
        <v>39707</v>
      </c>
      <c r="G31" s="104">
        <f>F31/E31</f>
        <v>0.4920931961829223</v>
      </c>
      <c r="H31" s="15"/>
    </row>
    <row r="32" spans="1:8" ht="15.75" x14ac:dyDescent="0.25">
      <c r="A32" s="70" t="s">
        <v>142</v>
      </c>
      <c r="B32" s="13"/>
      <c r="C32" s="14"/>
      <c r="D32" s="73"/>
      <c r="E32" s="74"/>
      <c r="F32" s="74"/>
      <c r="G32" s="104"/>
      <c r="H32" s="15"/>
    </row>
    <row r="33" spans="1:8" ht="15.75" x14ac:dyDescent="0.25">
      <c r="A33" s="70" t="s">
        <v>27</v>
      </c>
      <c r="B33" s="13"/>
      <c r="C33" s="14"/>
      <c r="D33" s="73">
        <v>2</v>
      </c>
      <c r="E33" s="74">
        <v>771764</v>
      </c>
      <c r="F33" s="74">
        <v>253741</v>
      </c>
      <c r="G33" s="104">
        <f>F33/E33</f>
        <v>0.32878055986026816</v>
      </c>
      <c r="H33" s="15"/>
    </row>
    <row r="34" spans="1:8" ht="15.75" x14ac:dyDescent="0.25">
      <c r="A34" s="70" t="s">
        <v>78</v>
      </c>
      <c r="B34" s="13"/>
      <c r="C34" s="14"/>
      <c r="D34" s="73">
        <v>3</v>
      </c>
      <c r="E34" s="74">
        <v>2452002</v>
      </c>
      <c r="F34" s="74">
        <v>259503</v>
      </c>
      <c r="G34" s="104">
        <f>F34/E34</f>
        <v>0.10583311106597793</v>
      </c>
      <c r="H34" s="15"/>
    </row>
    <row r="35" spans="1:8" x14ac:dyDescent="0.2">
      <c r="A35" s="16" t="s">
        <v>28</v>
      </c>
      <c r="B35" s="13"/>
      <c r="C35" s="14"/>
      <c r="D35" s="77"/>
      <c r="E35" s="95"/>
      <c r="F35" s="74"/>
      <c r="G35" s="105"/>
      <c r="H35" s="15"/>
    </row>
    <row r="36" spans="1:8" x14ac:dyDescent="0.2">
      <c r="A36" s="16" t="s">
        <v>44</v>
      </c>
      <c r="B36" s="13"/>
      <c r="C36" s="14"/>
      <c r="D36" s="77"/>
      <c r="E36" s="95"/>
      <c r="F36" s="74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79</v>
      </c>
      <c r="E39" s="82">
        <f>SUM(E9:E38)</f>
        <v>17711205.5</v>
      </c>
      <c r="F39" s="82">
        <f>SUM(F9:F38)</f>
        <v>3694673.89</v>
      </c>
      <c r="G39" s="106">
        <f>F39/E39</f>
        <v>0.20860657339219513</v>
      </c>
      <c r="H39" s="15"/>
    </row>
    <row r="40" spans="1:8" ht="15.75" x14ac:dyDescent="0.25">
      <c r="A40" s="22"/>
      <c r="B40" s="22"/>
      <c r="C40" s="22"/>
      <c r="D40" s="84"/>
      <c r="E40" s="85"/>
      <c r="F40" s="86"/>
      <c r="G40" s="86"/>
      <c r="H40" s="2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2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108" t="s">
        <v>5</v>
      </c>
      <c r="H42" s="2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109" t="s">
        <v>146</v>
      </c>
      <c r="H43" s="2"/>
    </row>
    <row r="44" spans="1:8" ht="15.75" x14ac:dyDescent="0.25">
      <c r="A44" s="27" t="s">
        <v>33</v>
      </c>
      <c r="B44" s="28"/>
      <c r="C44" s="14"/>
      <c r="D44" s="73">
        <v>118</v>
      </c>
      <c r="E44" s="74">
        <v>15925362.75</v>
      </c>
      <c r="F44" s="74">
        <v>809810.13</v>
      </c>
      <c r="G44" s="104">
        <f>1-(+F44/E44)</f>
        <v>0.94914965877307877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3507442.5</v>
      </c>
      <c r="F45" s="74">
        <v>431656.52</v>
      </c>
      <c r="G45" s="104">
        <f>1-(+F45/E45)</f>
        <v>0.87693126259375598</v>
      </c>
      <c r="H45" s="15"/>
    </row>
    <row r="46" spans="1:8" ht="15.75" x14ac:dyDescent="0.25">
      <c r="A46" s="27" t="s">
        <v>35</v>
      </c>
      <c r="B46" s="28"/>
      <c r="C46" s="14"/>
      <c r="D46" s="73">
        <v>358</v>
      </c>
      <c r="E46" s="74">
        <v>24769028</v>
      </c>
      <c r="F46" s="74">
        <v>1224365.53</v>
      </c>
      <c r="G46" s="104">
        <f>1-(+F46/E46)</f>
        <v>0.95056868884802426</v>
      </c>
      <c r="H46" s="15"/>
    </row>
    <row r="47" spans="1:8" ht="15.75" x14ac:dyDescent="0.25">
      <c r="A47" s="27" t="s">
        <v>36</v>
      </c>
      <c r="B47" s="28"/>
      <c r="C47" s="14"/>
      <c r="D47" s="73">
        <v>41</v>
      </c>
      <c r="E47" s="74">
        <v>2876014.5</v>
      </c>
      <c r="F47" s="74">
        <v>241712.27</v>
      </c>
      <c r="G47" s="104">
        <f>1-(+F47/E47)</f>
        <v>0.91595582358851113</v>
      </c>
      <c r="H47" s="15"/>
    </row>
    <row r="48" spans="1:8" ht="15.75" x14ac:dyDescent="0.25">
      <c r="A48" s="27" t="s">
        <v>37</v>
      </c>
      <c r="B48" s="28"/>
      <c r="C48" s="14"/>
      <c r="D48" s="73">
        <v>141</v>
      </c>
      <c r="E48" s="74">
        <v>18743571.559999999</v>
      </c>
      <c r="F48" s="74">
        <v>1330807.98</v>
      </c>
      <c r="G48" s="104">
        <f>1-(+F48/E48)</f>
        <v>0.92899923177714805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15"/>
    </row>
    <row r="50" spans="1:8" ht="15.75" x14ac:dyDescent="0.25">
      <c r="A50" s="27" t="s">
        <v>39</v>
      </c>
      <c r="B50" s="28"/>
      <c r="C50" s="14"/>
      <c r="D50" s="73">
        <v>49</v>
      </c>
      <c r="E50" s="74">
        <v>7156069</v>
      </c>
      <c r="F50" s="74">
        <v>339698.94</v>
      </c>
      <c r="G50" s="104">
        <f>1-(+F50/E50)</f>
        <v>0.95252995184926248</v>
      </c>
      <c r="H50" s="15"/>
    </row>
    <row r="51" spans="1:8" ht="15.75" x14ac:dyDescent="0.25">
      <c r="A51" s="27" t="s">
        <v>40</v>
      </c>
      <c r="B51" s="28"/>
      <c r="C51" s="14"/>
      <c r="D51" s="73">
        <v>8</v>
      </c>
      <c r="E51" s="74">
        <v>917830</v>
      </c>
      <c r="F51" s="74">
        <v>45510</v>
      </c>
      <c r="G51" s="104">
        <f>1-(+F51/E51)</f>
        <v>0.95041565431506925</v>
      </c>
      <c r="H51" s="15"/>
    </row>
    <row r="52" spans="1:8" ht="15.75" x14ac:dyDescent="0.25">
      <c r="A52" s="54" t="s">
        <v>41</v>
      </c>
      <c r="B52" s="28"/>
      <c r="C52" s="14"/>
      <c r="D52" s="73">
        <v>6</v>
      </c>
      <c r="E52" s="74">
        <v>464400</v>
      </c>
      <c r="F52" s="74">
        <v>44975</v>
      </c>
      <c r="G52" s="104">
        <f>1-(+F52/E52)</f>
        <v>0.90315460809646853</v>
      </c>
      <c r="H52" s="15"/>
    </row>
    <row r="53" spans="1:8" ht="15.75" x14ac:dyDescent="0.25">
      <c r="A53" s="55" t="s">
        <v>60</v>
      </c>
      <c r="B53" s="28"/>
      <c r="C53" s="14"/>
      <c r="D53" s="73">
        <v>2</v>
      </c>
      <c r="E53" s="74">
        <v>240400</v>
      </c>
      <c r="F53" s="74">
        <v>-20400</v>
      </c>
      <c r="G53" s="104">
        <f>1-(+F53/E53)</f>
        <v>1.0848585690515806</v>
      </c>
      <c r="H53" s="15"/>
    </row>
    <row r="54" spans="1:8" ht="15.75" x14ac:dyDescent="0.25">
      <c r="A54" s="27" t="s">
        <v>102</v>
      </c>
      <c r="B54" s="28"/>
      <c r="C54" s="14"/>
      <c r="D54" s="73">
        <v>1526</v>
      </c>
      <c r="E54" s="74">
        <v>107527736.06</v>
      </c>
      <c r="F54" s="74">
        <v>12254467.390000001</v>
      </c>
      <c r="G54" s="104">
        <f>1-(+F54/E54)</f>
        <v>0.88603435877081926</v>
      </c>
      <c r="H54" s="15"/>
    </row>
    <row r="55" spans="1:8" ht="15.75" x14ac:dyDescent="0.25">
      <c r="A55" s="71" t="s">
        <v>103</v>
      </c>
      <c r="B55" s="30"/>
      <c r="C55" s="14"/>
      <c r="D55" s="73"/>
      <c r="E55" s="74"/>
      <c r="F55" s="74"/>
      <c r="G55" s="104"/>
      <c r="H55" s="15"/>
    </row>
    <row r="56" spans="1:8" x14ac:dyDescent="0.2">
      <c r="A56" s="31" t="s">
        <v>42</v>
      </c>
      <c r="B56" s="30"/>
      <c r="C56" s="14"/>
      <c r="D56" s="77"/>
      <c r="E56" s="96"/>
      <c r="F56" s="74"/>
      <c r="G56" s="105"/>
      <c r="H56" s="15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15"/>
    </row>
    <row r="58" spans="1:8" x14ac:dyDescent="0.2">
      <c r="A58" s="16" t="s">
        <v>29</v>
      </c>
      <c r="B58" s="28"/>
      <c r="C58" s="14"/>
      <c r="D58" s="77"/>
      <c r="E58" s="95"/>
      <c r="F58" s="74"/>
      <c r="G58" s="105"/>
      <c r="H58" s="15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15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2255</v>
      </c>
      <c r="E61" s="82">
        <f>SUM(E44:E60)</f>
        <v>182127854.37</v>
      </c>
      <c r="F61" s="82">
        <f>SUM(F44:F60)</f>
        <v>16702603.760000002</v>
      </c>
      <c r="G61" s="110">
        <f>1-(+F61/E61)</f>
        <v>0.90829187650743415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F61+F39</f>
        <v>20397277.650000002</v>
      </c>
      <c r="G63" s="36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48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49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50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116"/>
      <c r="B70" s="117"/>
      <c r="C70" s="117"/>
      <c r="D70" s="117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SEPTEMBER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118"/>
      <c r="C5" s="118"/>
      <c r="D5" s="61" t="s">
        <v>79</v>
      </c>
      <c r="E5" s="62"/>
      <c r="F5" s="8"/>
      <c r="G5" s="119"/>
      <c r="H5" s="2"/>
    </row>
    <row r="6" spans="1:8" ht="18" x14ac:dyDescent="0.25">
      <c r="A6" s="23" t="s">
        <v>3</v>
      </c>
      <c r="B6" s="118"/>
      <c r="C6" s="118"/>
      <c r="D6" s="118"/>
      <c r="E6" s="118"/>
      <c r="F6" s="119"/>
      <c r="G6" s="119"/>
      <c r="H6" s="2"/>
    </row>
    <row r="7" spans="1:8" ht="15.75" x14ac:dyDescent="0.25">
      <c r="A7" s="64"/>
      <c r="B7" s="64"/>
      <c r="C7" s="64"/>
      <c r="D7" s="64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4"/>
      <c r="B8" s="64"/>
      <c r="C8" s="64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93" t="s">
        <v>10</v>
      </c>
      <c r="B9" s="13"/>
      <c r="C9" s="14"/>
      <c r="D9" s="73"/>
      <c r="E9" s="99"/>
      <c r="F9" s="111"/>
      <c r="G9" s="104"/>
      <c r="H9" s="15"/>
    </row>
    <row r="10" spans="1:8" ht="15.75" x14ac:dyDescent="0.25">
      <c r="A10" s="93" t="s">
        <v>11</v>
      </c>
      <c r="B10" s="13"/>
      <c r="C10" s="14"/>
      <c r="D10" s="73"/>
      <c r="E10" s="99"/>
      <c r="F10" s="111"/>
      <c r="G10" s="104"/>
      <c r="H10" s="15"/>
    </row>
    <row r="11" spans="1:8" ht="15.75" x14ac:dyDescent="0.25">
      <c r="A11" s="93" t="s">
        <v>127</v>
      </c>
      <c r="B11" s="13"/>
      <c r="C11" s="14"/>
      <c r="D11" s="73"/>
      <c r="E11" s="99"/>
      <c r="F11" s="111"/>
      <c r="G11" s="104"/>
      <c r="H11" s="15"/>
    </row>
    <row r="12" spans="1:8" ht="15.75" x14ac:dyDescent="0.25">
      <c r="A12" s="93" t="s">
        <v>25</v>
      </c>
      <c r="B12" s="13"/>
      <c r="C12" s="14"/>
      <c r="D12" s="73"/>
      <c r="E12" s="99"/>
      <c r="F12" s="111"/>
      <c r="G12" s="104"/>
      <c r="H12" s="15"/>
    </row>
    <row r="13" spans="1:8" ht="15.75" x14ac:dyDescent="0.25">
      <c r="A13" s="93" t="s">
        <v>74</v>
      </c>
      <c r="B13" s="13"/>
      <c r="C13" s="14"/>
      <c r="D13" s="73">
        <v>22</v>
      </c>
      <c r="E13" s="99">
        <v>2308774</v>
      </c>
      <c r="F13" s="111">
        <v>565160</v>
      </c>
      <c r="G13" s="104">
        <f>F13/E13</f>
        <v>0.24478792640596264</v>
      </c>
      <c r="H13" s="15"/>
    </row>
    <row r="14" spans="1:8" ht="15.75" x14ac:dyDescent="0.25">
      <c r="A14" s="93" t="s">
        <v>110</v>
      </c>
      <c r="B14" s="13"/>
      <c r="C14" s="14"/>
      <c r="D14" s="73">
        <v>2</v>
      </c>
      <c r="E14" s="99">
        <v>474390</v>
      </c>
      <c r="F14" s="111">
        <v>86496.5</v>
      </c>
      <c r="G14" s="104">
        <f>F14/E14</f>
        <v>0.18233204747148971</v>
      </c>
      <c r="H14" s="15"/>
    </row>
    <row r="15" spans="1:8" ht="15.75" x14ac:dyDescent="0.25">
      <c r="A15" s="93" t="s">
        <v>112</v>
      </c>
      <c r="B15" s="13"/>
      <c r="C15" s="14"/>
      <c r="D15" s="73"/>
      <c r="E15" s="99"/>
      <c r="F15" s="111"/>
      <c r="G15" s="104"/>
      <c r="H15" s="15"/>
    </row>
    <row r="16" spans="1:8" ht="15.75" x14ac:dyDescent="0.25">
      <c r="A16" s="93" t="s">
        <v>107</v>
      </c>
      <c r="B16" s="13"/>
      <c r="C16" s="14"/>
      <c r="D16" s="73">
        <v>4</v>
      </c>
      <c r="E16" s="99">
        <v>486384</v>
      </c>
      <c r="F16" s="111">
        <v>113966</v>
      </c>
      <c r="G16" s="104">
        <f>F16/E16</f>
        <v>0.23431280634231388</v>
      </c>
      <c r="H16" s="15"/>
    </row>
    <row r="17" spans="1:8" ht="15.75" x14ac:dyDescent="0.25">
      <c r="A17" s="93" t="s">
        <v>80</v>
      </c>
      <c r="B17" s="13"/>
      <c r="C17" s="14"/>
      <c r="D17" s="73">
        <v>2</v>
      </c>
      <c r="E17" s="99">
        <v>800690</v>
      </c>
      <c r="F17" s="111">
        <v>206271</v>
      </c>
      <c r="G17" s="104">
        <f>F17/E17</f>
        <v>0.25761655572069092</v>
      </c>
      <c r="H17" s="15"/>
    </row>
    <row r="18" spans="1:8" ht="15.75" x14ac:dyDescent="0.25">
      <c r="A18" s="70" t="s">
        <v>118</v>
      </c>
      <c r="B18" s="13"/>
      <c r="C18" s="14"/>
      <c r="D18" s="73">
        <v>2</v>
      </c>
      <c r="E18" s="99">
        <v>308297</v>
      </c>
      <c r="F18" s="111">
        <v>121785.5</v>
      </c>
      <c r="G18" s="104">
        <f>F18/E18</f>
        <v>0.39502654907443147</v>
      </c>
      <c r="H18" s="15"/>
    </row>
    <row r="19" spans="1:8" ht="15.75" x14ac:dyDescent="0.25">
      <c r="A19" s="93" t="s">
        <v>15</v>
      </c>
      <c r="B19" s="13"/>
      <c r="C19" s="14"/>
      <c r="D19" s="73">
        <v>2</v>
      </c>
      <c r="E19" s="99">
        <v>1188358</v>
      </c>
      <c r="F19" s="111">
        <v>307458</v>
      </c>
      <c r="G19" s="104">
        <f>F19/E19</f>
        <v>0.25872506433246545</v>
      </c>
      <c r="H19" s="15"/>
    </row>
    <row r="20" spans="1:8" ht="15.75" x14ac:dyDescent="0.25">
      <c r="A20" s="93" t="s">
        <v>59</v>
      </c>
      <c r="B20" s="13"/>
      <c r="C20" s="14"/>
      <c r="D20" s="73"/>
      <c r="E20" s="99"/>
      <c r="F20" s="111"/>
      <c r="G20" s="104"/>
      <c r="H20" s="15"/>
    </row>
    <row r="21" spans="1:8" ht="15.75" x14ac:dyDescent="0.25">
      <c r="A21" s="93" t="s">
        <v>101</v>
      </c>
      <c r="B21" s="13"/>
      <c r="C21" s="14"/>
      <c r="D21" s="73"/>
      <c r="E21" s="99"/>
      <c r="F21" s="111"/>
      <c r="G21" s="104"/>
      <c r="H21" s="15"/>
    </row>
    <row r="22" spans="1:8" ht="15.75" x14ac:dyDescent="0.25">
      <c r="A22" s="93" t="s">
        <v>130</v>
      </c>
      <c r="B22" s="13"/>
      <c r="C22" s="14"/>
      <c r="D22" s="73"/>
      <c r="E22" s="99"/>
      <c r="F22" s="111"/>
      <c r="G22" s="104"/>
      <c r="H22" s="15"/>
    </row>
    <row r="23" spans="1:8" ht="15.75" x14ac:dyDescent="0.25">
      <c r="A23" s="93" t="s">
        <v>120</v>
      </c>
      <c r="B23" s="13"/>
      <c r="C23" s="14"/>
      <c r="D23" s="73">
        <v>3</v>
      </c>
      <c r="E23" s="99">
        <v>791314</v>
      </c>
      <c r="F23" s="111">
        <v>250045.94</v>
      </c>
      <c r="G23" s="104">
        <f t="shared" ref="G23:G29" si="0">F23/E23</f>
        <v>0.31598826761563675</v>
      </c>
      <c r="H23" s="15"/>
    </row>
    <row r="24" spans="1:8" ht="15.75" x14ac:dyDescent="0.25">
      <c r="A24" s="93" t="s">
        <v>18</v>
      </c>
      <c r="B24" s="13"/>
      <c r="C24" s="14"/>
      <c r="D24" s="73">
        <v>2</v>
      </c>
      <c r="E24" s="99">
        <v>950177</v>
      </c>
      <c r="F24" s="111">
        <v>151342.5</v>
      </c>
      <c r="G24" s="104">
        <f t="shared" si="0"/>
        <v>0.15927821868978095</v>
      </c>
      <c r="H24" s="15"/>
    </row>
    <row r="25" spans="1:8" ht="15.75" x14ac:dyDescent="0.25">
      <c r="A25" s="94" t="s">
        <v>20</v>
      </c>
      <c r="B25" s="13"/>
      <c r="C25" s="14"/>
      <c r="D25" s="73">
        <v>4</v>
      </c>
      <c r="E25" s="99">
        <v>819848</v>
      </c>
      <c r="F25" s="111">
        <v>236482</v>
      </c>
      <c r="G25" s="104">
        <f t="shared" si="0"/>
        <v>0.28844615099384274</v>
      </c>
      <c r="H25" s="15"/>
    </row>
    <row r="26" spans="1:8" ht="15.75" x14ac:dyDescent="0.25">
      <c r="A26" s="94" t="s">
        <v>21</v>
      </c>
      <c r="B26" s="13"/>
      <c r="C26" s="14"/>
      <c r="D26" s="73"/>
      <c r="E26" s="99"/>
      <c r="F26" s="111"/>
      <c r="G26" s="104"/>
      <c r="H26" s="15"/>
    </row>
    <row r="27" spans="1:8" ht="15.75" x14ac:dyDescent="0.25">
      <c r="A27" s="70" t="s">
        <v>22</v>
      </c>
      <c r="B27" s="13"/>
      <c r="C27" s="14"/>
      <c r="D27" s="73"/>
      <c r="E27" s="99"/>
      <c r="F27" s="111"/>
      <c r="G27" s="104"/>
      <c r="H27" s="15"/>
    </row>
    <row r="28" spans="1:8" ht="15.75" x14ac:dyDescent="0.25">
      <c r="A28" s="70" t="s">
        <v>23</v>
      </c>
      <c r="B28" s="13"/>
      <c r="C28" s="14"/>
      <c r="D28" s="73"/>
      <c r="E28" s="99"/>
      <c r="F28" s="111"/>
      <c r="G28" s="104"/>
      <c r="H28" s="15"/>
    </row>
    <row r="29" spans="1:8" ht="15.75" x14ac:dyDescent="0.25">
      <c r="A29" s="70" t="s">
        <v>24</v>
      </c>
      <c r="B29" s="13"/>
      <c r="C29" s="14"/>
      <c r="D29" s="73">
        <v>1</v>
      </c>
      <c r="E29" s="99">
        <v>38935</v>
      </c>
      <c r="F29" s="111">
        <v>15687</v>
      </c>
      <c r="G29" s="104">
        <f t="shared" si="0"/>
        <v>0.40290227301913445</v>
      </c>
      <c r="H29" s="15"/>
    </row>
    <row r="30" spans="1:8" ht="15.75" x14ac:dyDescent="0.25">
      <c r="A30" s="70" t="s">
        <v>67</v>
      </c>
      <c r="B30" s="13"/>
      <c r="C30" s="14"/>
      <c r="D30" s="73"/>
      <c r="E30" s="99"/>
      <c r="F30" s="111"/>
      <c r="G30" s="104"/>
      <c r="H30" s="15"/>
    </row>
    <row r="31" spans="1:8" ht="15.75" x14ac:dyDescent="0.25">
      <c r="A31" s="70" t="s">
        <v>81</v>
      </c>
      <c r="B31" s="13"/>
      <c r="C31" s="14"/>
      <c r="D31" s="73"/>
      <c r="E31" s="99"/>
      <c r="F31" s="111"/>
      <c r="G31" s="104"/>
      <c r="H31" s="15"/>
    </row>
    <row r="32" spans="1:8" ht="15.75" x14ac:dyDescent="0.25">
      <c r="A32" s="70" t="s">
        <v>114</v>
      </c>
      <c r="B32" s="13"/>
      <c r="C32" s="14"/>
      <c r="D32" s="73">
        <v>1</v>
      </c>
      <c r="E32" s="99">
        <v>71387</v>
      </c>
      <c r="F32" s="111">
        <v>32276</v>
      </c>
      <c r="G32" s="104">
        <f>F32/E32</f>
        <v>0.4521271379943127</v>
      </c>
      <c r="H32" s="15"/>
    </row>
    <row r="33" spans="1:8" ht="15.75" x14ac:dyDescent="0.25">
      <c r="A33" s="70" t="s">
        <v>27</v>
      </c>
      <c r="B33" s="13"/>
      <c r="C33" s="14"/>
      <c r="D33" s="73"/>
      <c r="E33" s="99"/>
      <c r="F33" s="111"/>
      <c r="G33" s="104"/>
      <c r="H33" s="15"/>
    </row>
    <row r="34" spans="1:8" ht="15.75" x14ac:dyDescent="0.25">
      <c r="A34" s="70" t="s">
        <v>78</v>
      </c>
      <c r="B34" s="13"/>
      <c r="C34" s="14"/>
      <c r="D34" s="73">
        <v>6</v>
      </c>
      <c r="E34" s="99">
        <v>3222084</v>
      </c>
      <c r="F34" s="111">
        <v>686362</v>
      </c>
      <c r="G34" s="104">
        <f>F34/E34</f>
        <v>0.21301803429085028</v>
      </c>
      <c r="H34" s="15"/>
    </row>
    <row r="35" spans="1:8" x14ac:dyDescent="0.2">
      <c r="A35" s="16" t="s">
        <v>28</v>
      </c>
      <c r="B35" s="13"/>
      <c r="C35" s="14"/>
      <c r="D35" s="77"/>
      <c r="E35" s="99"/>
      <c r="F35" s="111"/>
      <c r="G35" s="105"/>
      <c r="H35" s="15"/>
    </row>
    <row r="36" spans="1:8" x14ac:dyDescent="0.2">
      <c r="A36" s="16" t="s">
        <v>44</v>
      </c>
      <c r="B36" s="13"/>
      <c r="C36" s="14"/>
      <c r="D36" s="77"/>
      <c r="E36" s="99"/>
      <c r="F36" s="111"/>
      <c r="G36" s="105"/>
      <c r="H36" s="15"/>
    </row>
    <row r="37" spans="1:8" x14ac:dyDescent="0.2">
      <c r="A37" s="16" t="s">
        <v>30</v>
      </c>
      <c r="B37" s="13"/>
      <c r="C37" s="14"/>
      <c r="D37" s="77"/>
      <c r="E37" s="95"/>
      <c r="F37" s="74"/>
      <c r="G37" s="105"/>
      <c r="H37" s="15"/>
    </row>
    <row r="38" spans="1:8" x14ac:dyDescent="0.2">
      <c r="A38" s="17"/>
      <c r="B38" s="18"/>
      <c r="C38" s="14"/>
      <c r="D38" s="77"/>
      <c r="E38" s="96"/>
      <c r="F38" s="96"/>
      <c r="G38" s="105"/>
      <c r="H38" s="15"/>
    </row>
    <row r="39" spans="1:8" ht="15.75" x14ac:dyDescent="0.25">
      <c r="A39" s="19" t="s">
        <v>31</v>
      </c>
      <c r="B39" s="20"/>
      <c r="C39" s="21"/>
      <c r="D39" s="81">
        <f>SUM(D9:D38)</f>
        <v>51</v>
      </c>
      <c r="E39" s="82">
        <f>SUM(E9:E38)</f>
        <v>11460638</v>
      </c>
      <c r="F39" s="82">
        <f>SUM(F9:F38)</f>
        <v>2773332.44</v>
      </c>
      <c r="G39" s="106">
        <f>F39/E39</f>
        <v>0.24198761360405938</v>
      </c>
      <c r="H39" s="15"/>
    </row>
    <row r="40" spans="1:8" ht="15.75" x14ac:dyDescent="0.25">
      <c r="A40" s="120"/>
      <c r="B40" s="121"/>
      <c r="C40" s="21"/>
      <c r="D40" s="122"/>
      <c r="E40" s="123"/>
      <c r="F40" s="123"/>
      <c r="G40" s="124"/>
      <c r="H40" s="15"/>
    </row>
    <row r="41" spans="1:8" ht="18" x14ac:dyDescent="0.25">
      <c r="A41" s="23" t="s">
        <v>32</v>
      </c>
      <c r="B41" s="24"/>
      <c r="C41" s="24"/>
      <c r="D41" s="25"/>
      <c r="E41" s="87"/>
      <c r="F41" s="88"/>
      <c r="G41" s="107"/>
      <c r="H41" s="15"/>
    </row>
    <row r="42" spans="1:8" ht="15.75" x14ac:dyDescent="0.25">
      <c r="A42" s="26"/>
      <c r="B42" s="26"/>
      <c r="C42" s="26"/>
      <c r="D42" s="89"/>
      <c r="E42" s="25" t="s">
        <v>144</v>
      </c>
      <c r="F42" s="25" t="s">
        <v>144</v>
      </c>
      <c r="G42" s="108" t="s">
        <v>5</v>
      </c>
      <c r="H42" s="15"/>
    </row>
    <row r="43" spans="1:8" ht="15.75" x14ac:dyDescent="0.25">
      <c r="A43" s="26"/>
      <c r="B43" s="26"/>
      <c r="C43" s="26"/>
      <c r="D43" s="89" t="s">
        <v>6</v>
      </c>
      <c r="E43" s="90" t="s">
        <v>145</v>
      </c>
      <c r="F43" s="88" t="s">
        <v>8</v>
      </c>
      <c r="G43" s="109" t="s">
        <v>146</v>
      </c>
      <c r="H43" s="15"/>
    </row>
    <row r="44" spans="1:8" ht="15.75" x14ac:dyDescent="0.25">
      <c r="A44" s="27" t="s">
        <v>33</v>
      </c>
      <c r="B44" s="28"/>
      <c r="C44" s="14"/>
      <c r="D44" s="73">
        <v>149</v>
      </c>
      <c r="E44" s="74">
        <v>18482729.050000001</v>
      </c>
      <c r="F44" s="74">
        <v>956828.38</v>
      </c>
      <c r="G44" s="104">
        <f>1-(+F44/E44)</f>
        <v>0.94823121751059813</v>
      </c>
      <c r="H44" s="15"/>
    </row>
    <row r="45" spans="1:8" ht="15.75" x14ac:dyDescent="0.25">
      <c r="A45" s="27" t="s">
        <v>34</v>
      </c>
      <c r="B45" s="28"/>
      <c r="C45" s="14"/>
      <c r="D45" s="73">
        <v>6</v>
      </c>
      <c r="E45" s="74">
        <v>3250989.09</v>
      </c>
      <c r="F45" s="74">
        <v>261623.26</v>
      </c>
      <c r="G45" s="104">
        <f t="shared" ref="G45:G54" si="1">1-(+F45/E45)</f>
        <v>0.91952502676654624</v>
      </c>
      <c r="H45" s="15"/>
    </row>
    <row r="46" spans="1:8" ht="15.75" x14ac:dyDescent="0.25">
      <c r="A46" s="27" t="s">
        <v>35</v>
      </c>
      <c r="B46" s="28"/>
      <c r="C46" s="14"/>
      <c r="D46" s="73">
        <v>158</v>
      </c>
      <c r="E46" s="74">
        <v>15884963.439999999</v>
      </c>
      <c r="F46" s="74">
        <v>783335.28</v>
      </c>
      <c r="G46" s="104">
        <f t="shared" si="1"/>
        <v>0.9506869950970438</v>
      </c>
      <c r="H46" s="15"/>
    </row>
    <row r="47" spans="1:8" ht="15.75" x14ac:dyDescent="0.25">
      <c r="A47" s="27" t="s">
        <v>36</v>
      </c>
      <c r="B47" s="28"/>
      <c r="C47" s="14"/>
      <c r="D47" s="73">
        <v>2</v>
      </c>
      <c r="E47" s="74">
        <v>726348.5</v>
      </c>
      <c r="F47" s="74">
        <v>23117.5</v>
      </c>
      <c r="G47" s="104">
        <f t="shared" si="1"/>
        <v>0.9681729913395567</v>
      </c>
      <c r="H47" s="15"/>
    </row>
    <row r="48" spans="1:8" ht="15.75" x14ac:dyDescent="0.25">
      <c r="A48" s="27" t="s">
        <v>37</v>
      </c>
      <c r="B48" s="28"/>
      <c r="C48" s="14"/>
      <c r="D48" s="73">
        <v>117</v>
      </c>
      <c r="E48" s="74">
        <v>13307591.869999999</v>
      </c>
      <c r="F48" s="74">
        <v>970343.03</v>
      </c>
      <c r="G48" s="104">
        <f t="shared" si="1"/>
        <v>0.92708349944308899</v>
      </c>
      <c r="H48" s="15"/>
    </row>
    <row r="49" spans="1:8" ht="15.75" x14ac:dyDescent="0.25">
      <c r="A49" s="27" t="s">
        <v>38</v>
      </c>
      <c r="B49" s="28"/>
      <c r="C49" s="14"/>
      <c r="D49" s="73"/>
      <c r="E49" s="74"/>
      <c r="F49" s="74"/>
      <c r="G49" s="104"/>
      <c r="H49" s="2"/>
    </row>
    <row r="50" spans="1:8" ht="15.75" x14ac:dyDescent="0.25">
      <c r="A50" s="27" t="s">
        <v>39</v>
      </c>
      <c r="B50" s="28"/>
      <c r="C50" s="14"/>
      <c r="D50" s="73">
        <v>11</v>
      </c>
      <c r="E50" s="74">
        <v>2127635</v>
      </c>
      <c r="F50" s="74">
        <v>147255</v>
      </c>
      <c r="G50" s="104">
        <f t="shared" si="1"/>
        <v>0.93078935061699963</v>
      </c>
      <c r="H50" s="2"/>
    </row>
    <row r="51" spans="1:8" ht="15.75" x14ac:dyDescent="0.25">
      <c r="A51" s="27" t="s">
        <v>40</v>
      </c>
      <c r="B51" s="28"/>
      <c r="C51" s="14"/>
      <c r="D51" s="73">
        <v>4</v>
      </c>
      <c r="E51" s="74">
        <v>754060</v>
      </c>
      <c r="F51" s="74">
        <v>85725</v>
      </c>
      <c r="G51" s="104">
        <f t="shared" si="1"/>
        <v>0.88631541256663926</v>
      </c>
      <c r="H51" s="2"/>
    </row>
    <row r="52" spans="1:8" ht="15.75" x14ac:dyDescent="0.25">
      <c r="A52" s="54" t="s">
        <v>41</v>
      </c>
      <c r="B52" s="28"/>
      <c r="C52" s="14"/>
      <c r="D52" s="73">
        <v>2</v>
      </c>
      <c r="E52" s="74">
        <v>182375</v>
      </c>
      <c r="F52" s="74">
        <v>9900</v>
      </c>
      <c r="G52" s="104">
        <f t="shared" si="1"/>
        <v>0.94571624400274157</v>
      </c>
      <c r="H52" s="2"/>
    </row>
    <row r="53" spans="1:8" ht="15.75" x14ac:dyDescent="0.25">
      <c r="A53" s="55" t="s">
        <v>60</v>
      </c>
      <c r="B53" s="28"/>
      <c r="C53" s="14"/>
      <c r="D53" s="73"/>
      <c r="E53" s="74"/>
      <c r="F53" s="74"/>
      <c r="G53" s="104"/>
      <c r="H53" s="2"/>
    </row>
    <row r="54" spans="1:8" ht="15.75" x14ac:dyDescent="0.25">
      <c r="A54" s="27" t="s">
        <v>102</v>
      </c>
      <c r="B54" s="28"/>
      <c r="C54" s="14"/>
      <c r="D54" s="73">
        <v>1482</v>
      </c>
      <c r="E54" s="74">
        <v>89462936.579999998</v>
      </c>
      <c r="F54" s="74">
        <v>10394615.060000001</v>
      </c>
      <c r="G54" s="104">
        <f t="shared" si="1"/>
        <v>0.8838109338082718</v>
      </c>
      <c r="H54" s="2"/>
    </row>
    <row r="55" spans="1:8" ht="15.75" x14ac:dyDescent="0.25">
      <c r="A55" s="71" t="s">
        <v>103</v>
      </c>
      <c r="B55" s="30"/>
      <c r="C55" s="14"/>
      <c r="D55" s="73"/>
      <c r="E55" s="74"/>
      <c r="F55" s="74"/>
      <c r="G55" s="104"/>
      <c r="H55" s="2"/>
    </row>
    <row r="56" spans="1:8" x14ac:dyDescent="0.2">
      <c r="A56" s="16" t="s">
        <v>42</v>
      </c>
      <c r="B56" s="30"/>
      <c r="C56" s="14"/>
      <c r="D56" s="77"/>
      <c r="E56" s="96"/>
      <c r="F56" s="74"/>
      <c r="G56" s="105"/>
      <c r="H56" s="2"/>
    </row>
    <row r="57" spans="1:8" x14ac:dyDescent="0.2">
      <c r="A57" s="16" t="s">
        <v>43</v>
      </c>
      <c r="B57" s="28"/>
      <c r="C57" s="14"/>
      <c r="D57" s="77"/>
      <c r="E57" s="96"/>
      <c r="F57" s="74"/>
      <c r="G57" s="105"/>
      <c r="H57" s="2"/>
    </row>
    <row r="58" spans="1:8" x14ac:dyDescent="0.2">
      <c r="A58" s="16" t="s">
        <v>44</v>
      </c>
      <c r="B58" s="28"/>
      <c r="C58" s="14"/>
      <c r="D58" s="77"/>
      <c r="E58" s="95"/>
      <c r="F58" s="74"/>
      <c r="G58" s="105"/>
      <c r="H58" s="2"/>
    </row>
    <row r="59" spans="1:8" x14ac:dyDescent="0.2">
      <c r="A59" s="16" t="s">
        <v>30</v>
      </c>
      <c r="B59" s="28"/>
      <c r="C59" s="14"/>
      <c r="D59" s="77"/>
      <c r="E59" s="95"/>
      <c r="F59" s="74"/>
      <c r="G59" s="105"/>
      <c r="H59" s="2"/>
    </row>
    <row r="60" spans="1:8" ht="15.75" x14ac:dyDescent="0.25">
      <c r="A60" s="32"/>
      <c r="B60" s="18"/>
      <c r="C60" s="14"/>
      <c r="D60" s="77"/>
      <c r="E60" s="80"/>
      <c r="F60" s="80"/>
      <c r="G60" s="105"/>
      <c r="H60" s="2"/>
    </row>
    <row r="61" spans="1:8" ht="15.75" x14ac:dyDescent="0.25">
      <c r="A61" s="20" t="s">
        <v>45</v>
      </c>
      <c r="B61" s="20"/>
      <c r="C61" s="21"/>
      <c r="D61" s="81">
        <f>SUM(D44:D57)</f>
        <v>1931</v>
      </c>
      <c r="E61" s="82">
        <f>SUM(E44:E60)</f>
        <v>144179628.53</v>
      </c>
      <c r="F61" s="82">
        <f>SUM(F44:F60)</f>
        <v>13632742.510000002</v>
      </c>
      <c r="G61" s="110">
        <f>1-(+F61/E61)</f>
        <v>0.90544612544092251</v>
      </c>
      <c r="H61" s="2"/>
    </row>
    <row r="62" spans="1:8" x14ac:dyDescent="0.2">
      <c r="A62" s="33"/>
      <c r="B62" s="33"/>
      <c r="C62" s="33"/>
      <c r="D62" s="91"/>
      <c r="E62" s="92"/>
      <c r="F62" s="34"/>
      <c r="G62" s="34"/>
      <c r="H62" s="2"/>
    </row>
    <row r="63" spans="1:8" ht="18" x14ac:dyDescent="0.25">
      <c r="A63" s="35" t="s">
        <v>46</v>
      </c>
      <c r="B63" s="36"/>
      <c r="C63" s="36"/>
      <c r="D63" s="36"/>
      <c r="E63" s="36"/>
      <c r="F63" s="37">
        <f>F61+F27</f>
        <v>13632742.510000002</v>
      </c>
      <c r="G63" s="36"/>
      <c r="H63" s="2"/>
    </row>
    <row r="64" spans="1:8" ht="18" x14ac:dyDescent="0.25">
      <c r="A64" s="43"/>
      <c r="B64" s="39"/>
      <c r="C64" s="39"/>
      <c r="D64" s="39"/>
      <c r="E64" s="44"/>
      <c r="F64" s="2"/>
      <c r="G64" s="2"/>
      <c r="H64" s="2"/>
    </row>
    <row r="65" spans="1:8" ht="18" x14ac:dyDescent="0.25">
      <c r="A65" s="43"/>
      <c r="B65" s="39"/>
      <c r="C65" s="39"/>
      <c r="D65" s="39"/>
      <c r="E65" s="45"/>
      <c r="F65" s="2"/>
      <c r="G65" s="2"/>
      <c r="H65" s="2"/>
    </row>
    <row r="66" spans="1:8" ht="18" x14ac:dyDescent="0.25">
      <c r="A66" s="43"/>
      <c r="B66" s="39"/>
      <c r="C66" s="39"/>
      <c r="D66" s="39"/>
      <c r="E66" s="45"/>
      <c r="F66" s="2"/>
      <c r="G66" s="2"/>
      <c r="H66" s="2"/>
    </row>
    <row r="67" spans="1:8" ht="18" x14ac:dyDescent="0.25">
      <c r="A67" s="43"/>
      <c r="B67" s="39"/>
      <c r="C67" s="39"/>
      <c r="D67" s="39"/>
      <c r="E67" s="45"/>
      <c r="F67" s="2"/>
      <c r="G67" s="2"/>
      <c r="H67" s="2"/>
    </row>
    <row r="68" spans="1:8" ht="18" x14ac:dyDescent="0.25">
      <c r="A68" s="43"/>
      <c r="B68" s="39"/>
      <c r="C68" s="39"/>
      <c r="D68" s="39"/>
      <c r="E68" s="47"/>
      <c r="F68" s="2"/>
      <c r="G68" s="2"/>
      <c r="H68" s="2"/>
    </row>
    <row r="69" spans="1:8" ht="18" x14ac:dyDescent="0.25">
      <c r="A69" s="43"/>
      <c r="B69" s="39"/>
      <c r="C69" s="39"/>
      <c r="D69" s="39"/>
      <c r="E69" s="39"/>
      <c r="F69" s="2"/>
      <c r="G69" s="2"/>
      <c r="H69" s="2"/>
    </row>
    <row r="70" spans="1:8" ht="15.75" x14ac:dyDescent="0.25">
      <c r="A70" s="48"/>
      <c r="B70" s="2"/>
      <c r="C70" s="2"/>
      <c r="D70" s="2"/>
      <c r="E70" s="2"/>
      <c r="F70" s="2"/>
      <c r="G70" s="2"/>
      <c r="H70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CASINOKC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2020-10-08T14:26:25Z</cp:lastPrinted>
  <dcterms:created xsi:type="dcterms:W3CDTF">2012-06-07T14:04:25Z</dcterms:created>
  <dcterms:modified xsi:type="dcterms:W3CDTF">2020-11-09T21:16:40Z</dcterms:modified>
</cp:coreProperties>
</file>