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CASINO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8" i="14"/>
  <c r="G26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3" i="12"/>
  <c r="G31" i="12"/>
  <c r="G18" i="12"/>
  <c r="G17" i="12"/>
  <c r="F60" i="7"/>
  <c r="E60" i="7"/>
  <c r="G60" i="7"/>
  <c r="D60" i="7"/>
  <c r="G53" i="7"/>
  <c r="G50" i="7"/>
  <c r="G48" i="7"/>
  <c r="G47" i="7"/>
  <c r="G46" i="7"/>
  <c r="G44" i="7"/>
  <c r="F39" i="7"/>
  <c r="F62" i="7"/>
  <c r="E39" i="7"/>
  <c r="D39" i="7"/>
  <c r="G31" i="7"/>
  <c r="G18" i="7"/>
  <c r="G15" i="7"/>
  <c r="G14" i="7"/>
  <c r="G9" i="7"/>
  <c r="F73" i="10"/>
  <c r="F75" i="10"/>
  <c r="E73" i="10"/>
  <c r="D73" i="10"/>
  <c r="G66" i="10"/>
  <c r="G64" i="10"/>
  <c r="G62" i="10"/>
  <c r="G61" i="10"/>
  <c r="G60" i="10"/>
  <c r="G59" i="10"/>
  <c r="G58" i="10"/>
  <c r="G57" i="10"/>
  <c r="G56" i="10"/>
  <c r="F51" i="10"/>
  <c r="G51" i="10"/>
  <c r="E51" i="10"/>
  <c r="D51" i="10"/>
  <c r="G45" i="10"/>
  <c r="G44" i="10"/>
  <c r="F39" i="10"/>
  <c r="G39" i="10"/>
  <c r="E39" i="10"/>
  <c r="D39" i="10"/>
  <c r="G34" i="10"/>
  <c r="G33" i="10"/>
  <c r="G32" i="10"/>
  <c r="G29" i="10"/>
  <c r="G25" i="10"/>
  <c r="G21" i="10"/>
  <c r="G20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3" i="11"/>
  <c r="G22" i="11"/>
  <c r="G18" i="11"/>
  <c r="G15" i="11"/>
  <c r="G13" i="11"/>
  <c r="G10" i="11"/>
  <c r="F61" i="8"/>
  <c r="F63" i="8"/>
  <c r="E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1" i="6"/>
  <c r="G30" i="6"/>
  <c r="G25" i="6"/>
  <c r="G24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G40" i="4"/>
  <c r="F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0" i="1"/>
  <c r="G60" i="1"/>
  <c r="E60" i="1"/>
  <c r="D60" i="1"/>
  <c r="G53" i="1"/>
  <c r="G52" i="1"/>
  <c r="G50" i="1"/>
  <c r="G49" i="1"/>
  <c r="G48" i="1"/>
  <c r="G47" i="1"/>
  <c r="G46" i="1"/>
  <c r="G45" i="1"/>
  <c r="G44" i="1"/>
  <c r="F39" i="1"/>
  <c r="F62" i="1"/>
  <c r="E39" i="1"/>
  <c r="D39" i="1"/>
  <c r="G33" i="1"/>
  <c r="G31" i="1"/>
  <c r="G29" i="1"/>
  <c r="G25" i="1"/>
  <c r="G24" i="1"/>
  <c r="G23" i="1"/>
  <c r="G20" i="1"/>
  <c r="G18" i="1"/>
  <c r="G16" i="1"/>
  <c r="G15" i="1"/>
  <c r="G13" i="1"/>
  <c r="G11" i="1"/>
  <c r="G10" i="1"/>
  <c r="B13" i="13"/>
  <c r="B14" i="13"/>
  <c r="B12" i="13"/>
  <c r="B11" i="13"/>
  <c r="B7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G60" i="12"/>
  <c r="G39" i="7"/>
  <c r="G73" i="10"/>
  <c r="G61" i="9"/>
  <c r="G61" i="11"/>
  <c r="G61" i="8"/>
  <c r="B6" i="13"/>
  <c r="G62" i="6"/>
  <c r="G62" i="5"/>
  <c r="B18" i="13"/>
  <c r="B16" i="13"/>
  <c r="G62" i="4"/>
  <c r="G62" i="3"/>
  <c r="B17" i="13"/>
  <c r="B19" i="13"/>
  <c r="G60" i="2"/>
  <c r="B8" i="13"/>
  <c r="G39" i="1"/>
  <c r="B21" i="13"/>
  <c r="B9" i="13"/>
</calcChain>
</file>

<file path=xl/sharedStrings.xml><?xml version="1.0" encoding="utf-8"?>
<sst xmlns="http://schemas.openxmlformats.org/spreadsheetml/2006/main" count="945" uniqueCount="160">
  <si>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</si>
  <si>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</si>
  <si>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</si>
  <si>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</si>
  <si>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</si>
  <si>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</si>
  <si>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</si>
  <si>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</si>
  <si>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</si>
  <si>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</si>
  <si>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</si>
  <si>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</si>
  <si>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</si>
  <si>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</si>
  <si>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</si>
  <si>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</si>
  <si>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</si>
  <si>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</si>
  <si>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</si>
  <si>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</si>
  <si>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</si>
  <si>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</si>
  <si>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</si>
  <si>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</si>
  <si>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</si>
  <si>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</si>
  <si>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</si>
  <si>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</si>
  <si>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</si>
  <si>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</si>
  <si>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</si>
  <si>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</si>
  <si>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</si>
  <si>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</si>
  <si>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</si>
  <si>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</si>
  <si>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</si>
  <si>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</si>
  <si>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</si>
  <si>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</si>
  <si>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</si>
  <si>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</si>
  <si>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</si>
  <si>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</si>
  <si>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</si>
  <si>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</si>
  <si>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</si>
  <si>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</si>
  <si>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</si>
  <si>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</si>
  <si>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</si>
  <si>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</si>
  <si>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</si>
  <si>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</si>
  <si>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</si>
  <si>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</si>
  <si>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</si>
  <si>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</si>
  <si>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</si>
  <si>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</si>
  <si>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</si>
  <si>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</si>
  <si>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</si>
  <si>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</si>
  <si>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</si>
  <si>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</si>
  <si>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</si>
  <si>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</si>
  <si>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</si>
  <si>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</si>
  <si>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</si>
  <si>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</si>
  <si>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</si>
  <si>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</si>
  <si>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</si>
  <si>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</si>
  <si>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</si>
  <si>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</si>
  <si>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</si>
  <si>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</si>
  <si>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</si>
  <si>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</si>
  <si>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</si>
  <si>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</si>
  <si>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</si>
  <si>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</si>
  <si>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</si>
  <si>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</si>
  <si>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</si>
  <si>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</si>
  <si>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</si>
  <si>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</si>
  <si>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</si>
  <si>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</si>
  <si>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</si>
  <si>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</si>
  <si>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</si>
  <si>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</si>
  <si>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</si>
  <si>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</si>
  <si>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</si>
  <si>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</si>
  <si>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</si>
  <si>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</si>
  <si>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</si>
  <si>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</si>
  <si>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</si>
  <si>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</si>
  <si>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</si>
  <si>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</si>
  <si>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</si>
  <si>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</si>
  <si>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</si>
  <si>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</si>
  <si>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</si>
  <si>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</si>
  <si>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</si>
  <si>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</si>
  <si>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</si>
  <si>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</si>
  <si>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</si>
  <si>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</si>
  <si>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</si>
  <si>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</si>
  <si>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</si>
  <si>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</si>
  <si>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</si>
  <si>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</si>
  <si>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</si>
  <si>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</si>
  <si>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</si>
  <si>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</si>
  <si>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</si>
  <si>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</si>
  <si>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</si>
  <si>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</si>
  <si>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</si>
  <si>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</si>
  <si>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</si>
  <si>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</si>
  <si>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</si>
  <si>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</si>
  <si>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</si>
  <si>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</si>
  <si>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</si>
  <si>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</si>
  <si>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</si>
  <si>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</si>
  <si>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</si>
  <si>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BOAT:   CASINO KC</t>
  </si>
  <si>
    <t xml:space="preserve">   Trilux X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</si>
  <si>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</si>
  <si>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</si>
  <si>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</si>
  <si>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</si>
  <si>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</si>
  <si>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</si>
  <si>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</si>
  <si>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>MONTH ENDED:   OCTOBER 2020</t>
  </si>
  <si>
    <t xml:space="preserve">   BJ 6 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</si>
</sst>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6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topLeftCell="A43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159</v>
      </c>
      <c r="B10" s="13"/>
      <c r="C10" s="14"/>
      <c r="D10" s="73">
        <v>1</v>
      </c>
      <c r="E10" s="74">
        <v>56282</v>
      </c>
      <c r="F10" s="74">
        <v>5521.5</v>
      </c>
      <c r="G10" s="75">
        <f>F10/E10</f>
        <v>9.8104189616573689E-2</v>
      </c>
      <c r="H10" s="15"/>
    </row>
    <row r="11" spans="1:8" ht="15.75" x14ac:dyDescent="0.25">
      <c r="A11" s="93" t="s">
        <v>110</v>
      </c>
      <c r="B11" s="13"/>
      <c r="C11" s="14"/>
      <c r="D11" s="73">
        <v>2</v>
      </c>
      <c r="E11" s="74">
        <v>735569</v>
      </c>
      <c r="F11" s="74">
        <v>215620</v>
      </c>
      <c r="G11" s="75">
        <f>F11/E11</f>
        <v>0.29313361492939477</v>
      </c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>
        <v>1</v>
      </c>
      <c r="E13" s="74">
        <v>140181</v>
      </c>
      <c r="F13" s="74">
        <v>21177</v>
      </c>
      <c r="G13" s="75">
        <f>F13/E13</f>
        <v>0.15106897511074968</v>
      </c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122</v>
      </c>
      <c r="B15" s="13"/>
      <c r="C15" s="14"/>
      <c r="D15" s="73">
        <v>2</v>
      </c>
      <c r="E15" s="74">
        <v>309445</v>
      </c>
      <c r="F15" s="74">
        <v>54093.5</v>
      </c>
      <c r="G15" s="75">
        <f>F15/E15</f>
        <v>0.17480812422239816</v>
      </c>
      <c r="H15" s="15"/>
    </row>
    <row r="16" spans="1:8" ht="15.75" x14ac:dyDescent="0.25">
      <c r="A16" s="93" t="s">
        <v>129</v>
      </c>
      <c r="B16" s="13"/>
      <c r="C16" s="14"/>
      <c r="D16" s="73">
        <v>2</v>
      </c>
      <c r="E16" s="74">
        <v>2389610</v>
      </c>
      <c r="F16" s="74">
        <v>231721</v>
      </c>
      <c r="G16" s="75">
        <f>F16/E16</f>
        <v>9.6970216897317968E-2</v>
      </c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299964</v>
      </c>
      <c r="F18" s="74">
        <v>36691.5</v>
      </c>
      <c r="G18" s="75">
        <f>F18/E18</f>
        <v>0.12231967836140337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>
        <v>1</v>
      </c>
      <c r="E20" s="74">
        <v>248758</v>
      </c>
      <c r="F20" s="74">
        <v>46720</v>
      </c>
      <c r="G20" s="75">
        <f t="shared" ref="G20:G25" si="0">F20/E20</f>
        <v>0.18781305525852435</v>
      </c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>
        <v>5</v>
      </c>
      <c r="E23" s="74">
        <v>2018189</v>
      </c>
      <c r="F23" s="74">
        <v>478562.5</v>
      </c>
      <c r="G23" s="75">
        <f t="shared" si="0"/>
        <v>0.23712471924086395</v>
      </c>
      <c r="H23" s="15"/>
    </row>
    <row r="24" spans="1:8" ht="15.75" x14ac:dyDescent="0.25">
      <c r="A24" s="93" t="s">
        <v>19</v>
      </c>
      <c r="B24" s="13"/>
      <c r="C24" s="14"/>
      <c r="D24" s="73">
        <v>1</v>
      </c>
      <c r="E24" s="74">
        <v>5310</v>
      </c>
      <c r="F24" s="74">
        <v>-1302</v>
      </c>
      <c r="G24" s="75">
        <f t="shared" si="0"/>
        <v>-0.24519774011299436</v>
      </c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540175</v>
      </c>
      <c r="F25" s="74">
        <v>72605</v>
      </c>
      <c r="G25" s="75">
        <f t="shared" si="0"/>
        <v>0.13441014486046188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6">
        <v>14080</v>
      </c>
      <c r="F29" s="76">
        <v>3379</v>
      </c>
      <c r="G29" s="75">
        <f>F29/E29</f>
        <v>0.23998579545454546</v>
      </c>
      <c r="H29" s="15"/>
    </row>
    <row r="30" spans="1:8" ht="15.75" x14ac:dyDescent="0.25">
      <c r="A30" s="70" t="s">
        <v>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26</v>
      </c>
      <c r="B31" s="13"/>
      <c r="C31" s="14"/>
      <c r="D31" s="73">
        <v>9</v>
      </c>
      <c r="E31" s="76">
        <v>2026105</v>
      </c>
      <c r="F31" s="76">
        <v>324230.5</v>
      </c>
      <c r="G31" s="75">
        <f>F31/E31</f>
        <v>0.16002650405581151</v>
      </c>
      <c r="H31" s="15"/>
    </row>
    <row r="32" spans="1:8" ht="15.75" x14ac:dyDescent="0.25">
      <c r="A32" s="70" t="s">
        <v>124</v>
      </c>
      <c r="B32" s="13"/>
      <c r="C32" s="14"/>
      <c r="D32" s="73"/>
      <c r="E32" s="76"/>
      <c r="F32" s="76"/>
      <c r="G32" s="75"/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76">
        <v>18460</v>
      </c>
      <c r="F33" s="76">
        <v>6813</v>
      </c>
      <c r="G33" s="75">
        <f>F33/E33</f>
        <v>0.36906825568797402</v>
      </c>
      <c r="H33" s="15"/>
    </row>
    <row r="34" spans="1:8" ht="15.75" x14ac:dyDescent="0.25">
      <c r="A34" s="70" t="s">
        <v>27</v>
      </c>
      <c r="B34" s="13"/>
      <c r="C34" s="14"/>
      <c r="D34" s="73"/>
      <c r="E34" s="76"/>
      <c r="F34" s="76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30</v>
      </c>
      <c r="E39" s="82">
        <f>SUM(E9:E38)</f>
        <v>8802128</v>
      </c>
      <c r="F39" s="82">
        <f>SUM(F9:F38)</f>
        <v>1495832.5</v>
      </c>
      <c r="G39" s="83">
        <f>F39/E39</f>
        <v>0.16993987135838062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111</v>
      </c>
      <c r="E44" s="74">
        <v>11304804.199999999</v>
      </c>
      <c r="F44" s="74">
        <v>611034.25</v>
      </c>
      <c r="G44" s="75">
        <f t="shared" ref="G44:G50" si="1">1-(+F44/E44)</f>
        <v>0.94594915230818422</v>
      </c>
      <c r="H44" s="15"/>
    </row>
    <row r="45" spans="1:8" ht="15.75" x14ac:dyDescent="0.25">
      <c r="A45" s="27" t="s">
        <v>34</v>
      </c>
      <c r="B45" s="28"/>
      <c r="C45" s="14"/>
      <c r="D45" s="73">
        <v>3</v>
      </c>
      <c r="E45" s="74">
        <v>3137389.9</v>
      </c>
      <c r="F45" s="74">
        <v>280613.78000000003</v>
      </c>
      <c r="G45" s="75">
        <f t="shared" si="1"/>
        <v>0.91055820636128137</v>
      </c>
      <c r="H45" s="15"/>
    </row>
    <row r="46" spans="1:8" ht="15.75" x14ac:dyDescent="0.25">
      <c r="A46" s="27" t="s">
        <v>35</v>
      </c>
      <c r="B46" s="28"/>
      <c r="C46" s="14"/>
      <c r="D46" s="73">
        <v>126</v>
      </c>
      <c r="E46" s="74">
        <v>6034681.25</v>
      </c>
      <c r="F46" s="74">
        <v>388364.89</v>
      </c>
      <c r="G46" s="75">
        <f t="shared" si="1"/>
        <v>0.93564450649319708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74">
        <v>1477050</v>
      </c>
      <c r="F47" s="74">
        <v>100656.5</v>
      </c>
      <c r="G47" s="75">
        <f t="shared" si="1"/>
        <v>0.93185301783961272</v>
      </c>
      <c r="H47" s="15"/>
    </row>
    <row r="48" spans="1:8" ht="15.75" x14ac:dyDescent="0.25">
      <c r="A48" s="27" t="s">
        <v>37</v>
      </c>
      <c r="B48" s="28"/>
      <c r="C48" s="14"/>
      <c r="D48" s="73">
        <v>153</v>
      </c>
      <c r="E48" s="74">
        <v>14066963.25</v>
      </c>
      <c r="F48" s="74">
        <v>1030180.71</v>
      </c>
      <c r="G48" s="75">
        <f t="shared" si="1"/>
        <v>0.92676594857813399</v>
      </c>
      <c r="H48" s="15"/>
    </row>
    <row r="49" spans="1:8" ht="15.75" x14ac:dyDescent="0.25">
      <c r="A49" s="27" t="s">
        <v>38</v>
      </c>
      <c r="B49" s="28"/>
      <c r="C49" s="14"/>
      <c r="D49" s="73">
        <v>11</v>
      </c>
      <c r="E49" s="74">
        <v>11715225</v>
      </c>
      <c r="F49" s="74">
        <v>135977.4</v>
      </c>
      <c r="G49" s="75">
        <f t="shared" si="1"/>
        <v>0.98839310384563672</v>
      </c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1100311.99</v>
      </c>
      <c r="F50" s="74">
        <v>53439.09</v>
      </c>
      <c r="G50" s="75">
        <f t="shared" si="1"/>
        <v>0.95143278407790499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1</v>
      </c>
      <c r="E52" s="74">
        <v>216150</v>
      </c>
      <c r="F52" s="74">
        <v>34800</v>
      </c>
      <c r="G52" s="75">
        <f>1-(+F52/E52)</f>
        <v>0.83900069396252608</v>
      </c>
      <c r="H52" s="15"/>
    </row>
    <row r="53" spans="1:8" ht="15.75" x14ac:dyDescent="0.25">
      <c r="A53" s="29" t="s">
        <v>61</v>
      </c>
      <c r="B53" s="30"/>
      <c r="C53" s="14"/>
      <c r="D53" s="73">
        <v>837</v>
      </c>
      <c r="E53" s="74">
        <v>77099766.340000004</v>
      </c>
      <c r="F53" s="74">
        <v>8796652.5199999996</v>
      </c>
      <c r="G53" s="75">
        <f>1-(+F53/E53)</f>
        <v>0.88590558781711604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14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14"/>
      <c r="D59" s="77"/>
      <c r="E59" s="80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1264</v>
      </c>
      <c r="E60" s="82">
        <f>SUM(E44:E59)</f>
        <v>126152341.93000001</v>
      </c>
      <c r="F60" s="82">
        <f>SUM(F44:F59)</f>
        <v>11431719.139999999</v>
      </c>
      <c r="G60" s="83">
        <f>1-(+F60/E60)</f>
        <v>0.90938163362561053</v>
      </c>
      <c r="H60" s="15"/>
    </row>
    <row r="61" spans="1:8" x14ac:dyDescent="0.2">
      <c r="A61" s="33"/>
      <c r="B61" s="33"/>
      <c r="C61" s="33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12927551.639999999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82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1</v>
      </c>
      <c r="E10" s="74">
        <v>90935</v>
      </c>
      <c r="F10" s="74">
        <v>5700.5</v>
      </c>
      <c r="G10" s="104">
        <f>F10/E10</f>
        <v>6.2687634024303079E-2</v>
      </c>
      <c r="H10" s="15"/>
    </row>
    <row r="11" spans="1:8" ht="15.75" x14ac:dyDescent="0.25">
      <c r="A11" s="93" t="s">
        <v>127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40911</v>
      </c>
      <c r="F12" s="74">
        <v>14158</v>
      </c>
      <c r="G12" s="104">
        <f>F12/E12</f>
        <v>0.34606829459069688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110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112</v>
      </c>
      <c r="B15" s="13"/>
      <c r="C15" s="14"/>
      <c r="D15" s="73">
        <v>8</v>
      </c>
      <c r="E15" s="74">
        <v>1593170</v>
      </c>
      <c r="F15" s="74">
        <v>376019</v>
      </c>
      <c r="G15" s="104">
        <f>F15/E15</f>
        <v>0.23601938274007167</v>
      </c>
      <c r="H15" s="15"/>
    </row>
    <row r="16" spans="1:8" ht="15.75" x14ac:dyDescent="0.25">
      <c r="A16" s="93" t="s">
        <v>107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80</v>
      </c>
      <c r="B17" s="13"/>
      <c r="C17" s="14"/>
      <c r="D17" s="73">
        <v>1</v>
      </c>
      <c r="E17" s="74">
        <v>70611</v>
      </c>
      <c r="F17" s="74">
        <v>4190</v>
      </c>
      <c r="G17" s="104">
        <f>F17/E17</f>
        <v>5.9339196442480632E-2</v>
      </c>
      <c r="H17" s="15"/>
    </row>
    <row r="18" spans="1:8" ht="15.75" x14ac:dyDescent="0.25">
      <c r="A18" s="70" t="s">
        <v>118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532146</v>
      </c>
      <c r="F19" s="74">
        <v>119128</v>
      </c>
      <c r="G19" s="104">
        <f>F19/E19</f>
        <v>0.22386337584046484</v>
      </c>
      <c r="H19" s="15"/>
    </row>
    <row r="20" spans="1:8" ht="15.75" x14ac:dyDescent="0.25">
      <c r="A20" s="93" t="s">
        <v>59</v>
      </c>
      <c r="B20" s="13"/>
      <c r="C20" s="14"/>
      <c r="D20" s="73">
        <v>1</v>
      </c>
      <c r="E20" s="74">
        <v>14605</v>
      </c>
      <c r="F20" s="74">
        <v>6494.5</v>
      </c>
      <c r="G20" s="104">
        <f>F20/E20</f>
        <v>0.44467648065730914</v>
      </c>
      <c r="H20" s="15"/>
    </row>
    <row r="21" spans="1:8" ht="15.75" x14ac:dyDescent="0.25">
      <c r="A21" s="93" t="s">
        <v>101</v>
      </c>
      <c r="B21" s="13"/>
      <c r="C21" s="14"/>
      <c r="D21" s="73">
        <v>1</v>
      </c>
      <c r="E21" s="74">
        <v>37790</v>
      </c>
      <c r="F21" s="74">
        <v>-9007</v>
      </c>
      <c r="G21" s="104">
        <f>F21/E21</f>
        <v>-0.23834347711034665</v>
      </c>
      <c r="H21" s="15"/>
    </row>
    <row r="22" spans="1:8" ht="15.75" x14ac:dyDescent="0.25">
      <c r="A22" s="93" t="s">
        <v>130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120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585685</v>
      </c>
      <c r="F25" s="74">
        <v>124339</v>
      </c>
      <c r="G25" s="104">
        <f>F25/E25</f>
        <v>0.21229671239659545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109336</v>
      </c>
      <c r="F29" s="74">
        <v>19855.400000000001</v>
      </c>
      <c r="G29" s="104">
        <f t="shared" ref="G29:G34" si="0">F29/E29</f>
        <v>0.18159983902831639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74">
        <v>5715</v>
      </c>
      <c r="F32" s="74">
        <v>2190</v>
      </c>
      <c r="G32" s="104">
        <f t="shared" si="0"/>
        <v>0.38320209973753283</v>
      </c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191654</v>
      </c>
      <c r="F33" s="74">
        <v>55733.23</v>
      </c>
      <c r="G33" s="104">
        <f t="shared" si="0"/>
        <v>0.29080128773727659</v>
      </c>
      <c r="H33" s="15"/>
    </row>
    <row r="34" spans="1:8" ht="15.75" x14ac:dyDescent="0.25">
      <c r="A34" s="70" t="s">
        <v>78</v>
      </c>
      <c r="B34" s="13"/>
      <c r="C34" s="14"/>
      <c r="D34" s="73">
        <v>1</v>
      </c>
      <c r="E34" s="74">
        <v>517254</v>
      </c>
      <c r="F34" s="74">
        <v>103484</v>
      </c>
      <c r="G34" s="104">
        <f t="shared" si="0"/>
        <v>0.20006418510055021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21</v>
      </c>
      <c r="E39" s="82">
        <f>SUM(E9:E38)</f>
        <v>3789812</v>
      </c>
      <c r="F39" s="82">
        <f>SUM(F9:F38)</f>
        <v>822284.63</v>
      </c>
      <c r="G39" s="106">
        <f>F39/E39</f>
        <v>0.21697240654681552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151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10</v>
      </c>
      <c r="B44" s="28"/>
      <c r="C44" s="14"/>
      <c r="D44" s="73"/>
      <c r="E44" s="111">
        <v>1183847.5</v>
      </c>
      <c r="F44" s="74">
        <v>53728.04</v>
      </c>
      <c r="G44" s="104">
        <f>1-(+F44/E44)</f>
        <v>0.95461574231478297</v>
      </c>
      <c r="H44" s="15"/>
    </row>
    <row r="45" spans="1:8" ht="15.75" x14ac:dyDescent="0.25">
      <c r="A45" s="27" t="s">
        <v>20</v>
      </c>
      <c r="B45" s="28"/>
      <c r="C45" s="14"/>
      <c r="D45" s="73"/>
      <c r="E45" s="111">
        <v>659316</v>
      </c>
      <c r="F45" s="74">
        <v>28889.96</v>
      </c>
      <c r="G45" s="104">
        <f>1-(+F45/E45)</f>
        <v>0.95618192187054463</v>
      </c>
      <c r="H45" s="15"/>
    </row>
    <row r="46" spans="1:8" ht="15.75" x14ac:dyDescent="0.25">
      <c r="A46" s="27"/>
      <c r="B46" s="28"/>
      <c r="C46" s="14"/>
      <c r="D46" s="73">
        <v>14</v>
      </c>
      <c r="E46" s="111"/>
      <c r="F46" s="74"/>
      <c r="G46" s="104"/>
      <c r="H46" s="15"/>
    </row>
    <row r="47" spans="1:8" x14ac:dyDescent="0.2">
      <c r="A47" s="16" t="s">
        <v>152</v>
      </c>
      <c r="B47" s="30"/>
      <c r="C47" s="14"/>
      <c r="D47" s="77"/>
      <c r="E47" s="96"/>
      <c r="F47" s="74"/>
      <c r="G47" s="105"/>
      <c r="H47" s="15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15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15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15"/>
    </row>
    <row r="51" spans="1:8" ht="15.75" x14ac:dyDescent="0.25">
      <c r="A51" s="20" t="s">
        <v>153</v>
      </c>
      <c r="B51" s="20"/>
      <c r="C51" s="14"/>
      <c r="D51" s="81">
        <f>SUM(D44:D47)</f>
        <v>14</v>
      </c>
      <c r="E51" s="82">
        <f>SUM(E44:E50)</f>
        <v>1843163.5</v>
      </c>
      <c r="F51" s="82">
        <f>SUM(F44:F50)</f>
        <v>82618</v>
      </c>
      <c r="G51" s="110">
        <f>1-(+F51/E51)</f>
        <v>0.95517597869098425</v>
      </c>
      <c r="H51" s="15"/>
    </row>
    <row r="52" spans="1:8" ht="15.75" x14ac:dyDescent="0.25">
      <c r="A52" s="120"/>
      <c r="B52" s="121"/>
      <c r="C52" s="14"/>
      <c r="D52" s="122"/>
      <c r="E52" s="123"/>
      <c r="F52" s="123"/>
      <c r="G52" s="124"/>
      <c r="H52" s="15"/>
    </row>
    <row r="53" spans="1:8" ht="18" x14ac:dyDescent="0.25">
      <c r="A53" s="23" t="s">
        <v>32</v>
      </c>
      <c r="B53" s="24"/>
      <c r="C53" s="14"/>
      <c r="D53" s="25"/>
      <c r="E53" s="87"/>
      <c r="F53" s="88"/>
      <c r="G53" s="107"/>
      <c r="H53" s="15"/>
    </row>
    <row r="54" spans="1:8" ht="15.75" x14ac:dyDescent="0.25">
      <c r="A54" s="26"/>
      <c r="B54" s="26"/>
      <c r="C54" s="14"/>
      <c r="D54" s="89"/>
      <c r="E54" s="25" t="s">
        <v>144</v>
      </c>
      <c r="F54" s="25" t="s">
        <v>144</v>
      </c>
      <c r="G54" s="108" t="s">
        <v>5</v>
      </c>
      <c r="H54" s="15"/>
    </row>
    <row r="55" spans="1:8" ht="15.75" x14ac:dyDescent="0.25">
      <c r="A55" s="26"/>
      <c r="B55" s="26"/>
      <c r="C55" s="14"/>
      <c r="D55" s="89" t="s">
        <v>6</v>
      </c>
      <c r="E55" s="90" t="s">
        <v>145</v>
      </c>
      <c r="F55" s="88" t="s">
        <v>8</v>
      </c>
      <c r="G55" s="109" t="s">
        <v>146</v>
      </c>
      <c r="H55" s="15"/>
    </row>
    <row r="56" spans="1:8" ht="15.75" x14ac:dyDescent="0.25">
      <c r="A56" s="27" t="s">
        <v>33</v>
      </c>
      <c r="B56" s="28"/>
      <c r="C56" s="14"/>
      <c r="D56" s="73">
        <v>58</v>
      </c>
      <c r="E56" s="111">
        <v>7392814</v>
      </c>
      <c r="F56" s="74">
        <v>323523.45</v>
      </c>
      <c r="G56" s="104">
        <f>1-(+F56/E56)</f>
        <v>0.95623811852969653</v>
      </c>
      <c r="H56" s="15"/>
    </row>
    <row r="57" spans="1:8" ht="15.75" x14ac:dyDescent="0.25">
      <c r="A57" s="27" t="s">
        <v>34</v>
      </c>
      <c r="B57" s="28"/>
      <c r="C57" s="14"/>
      <c r="D57" s="73">
        <v>5</v>
      </c>
      <c r="E57" s="111">
        <v>1241928.78</v>
      </c>
      <c r="F57" s="74">
        <v>170396.59</v>
      </c>
      <c r="G57" s="104">
        <f>1-(+F57/E57)</f>
        <v>0.86279681029696409</v>
      </c>
      <c r="H57" s="15"/>
    </row>
    <row r="58" spans="1:8" ht="15.75" x14ac:dyDescent="0.25">
      <c r="A58" s="27" t="s">
        <v>35</v>
      </c>
      <c r="B58" s="28"/>
      <c r="C58" s="14"/>
      <c r="D58" s="73">
        <v>121</v>
      </c>
      <c r="E58" s="111">
        <v>5579236.5</v>
      </c>
      <c r="F58" s="74">
        <v>342948.06</v>
      </c>
      <c r="G58" s="104">
        <f>1-(+F58/E58)</f>
        <v>0.93853136356560618</v>
      </c>
      <c r="H58" s="15"/>
    </row>
    <row r="59" spans="1:8" ht="15.75" x14ac:dyDescent="0.25">
      <c r="A59" s="27" t="s">
        <v>36</v>
      </c>
      <c r="B59" s="28"/>
      <c r="C59" s="14"/>
      <c r="D59" s="73">
        <v>5</v>
      </c>
      <c r="E59" s="111">
        <v>2074959</v>
      </c>
      <c r="F59" s="74">
        <v>132678.5</v>
      </c>
      <c r="G59" s="104">
        <f>1-(+F59/E59)</f>
        <v>0.93605729077056465</v>
      </c>
      <c r="H59" s="15"/>
    </row>
    <row r="60" spans="1:8" ht="15.75" x14ac:dyDescent="0.25">
      <c r="A60" s="27" t="s">
        <v>37</v>
      </c>
      <c r="B60" s="28"/>
      <c r="C60" s="14"/>
      <c r="D60" s="73">
        <v>86</v>
      </c>
      <c r="E60" s="111">
        <v>13614456.09</v>
      </c>
      <c r="F60" s="74">
        <v>1028305.73</v>
      </c>
      <c r="G60" s="104">
        <f t="shared" ref="G60:G66" si="1">1-(+F60/E60)</f>
        <v>0.92446956946335124</v>
      </c>
      <c r="H60" s="15"/>
    </row>
    <row r="61" spans="1:8" ht="15.75" x14ac:dyDescent="0.25">
      <c r="A61" s="27" t="s">
        <v>38</v>
      </c>
      <c r="B61" s="28"/>
      <c r="C61" s="14"/>
      <c r="D61" s="73">
        <v>3</v>
      </c>
      <c r="E61" s="111">
        <v>1454323</v>
      </c>
      <c r="F61" s="74">
        <v>-118747</v>
      </c>
      <c r="G61" s="104">
        <f t="shared" si="1"/>
        <v>1.0816510500074605</v>
      </c>
      <c r="H61" s="2"/>
    </row>
    <row r="62" spans="1:8" ht="15.75" x14ac:dyDescent="0.25">
      <c r="A62" s="27" t="s">
        <v>39</v>
      </c>
      <c r="B62" s="28"/>
      <c r="C62" s="21"/>
      <c r="D62" s="73">
        <v>10</v>
      </c>
      <c r="E62" s="111">
        <v>935830</v>
      </c>
      <c r="F62" s="74">
        <v>34569</v>
      </c>
      <c r="G62" s="104">
        <f t="shared" si="1"/>
        <v>0.96306059861299598</v>
      </c>
      <c r="H62" s="2"/>
    </row>
    <row r="63" spans="1:8" ht="15.75" x14ac:dyDescent="0.25">
      <c r="A63" s="27" t="s">
        <v>40</v>
      </c>
      <c r="B63" s="28"/>
      <c r="C63" s="33"/>
      <c r="D63" s="73"/>
      <c r="E63" s="111"/>
      <c r="F63" s="74"/>
      <c r="G63" s="104"/>
      <c r="H63" s="2"/>
    </row>
    <row r="64" spans="1:8" ht="18" x14ac:dyDescent="0.25">
      <c r="A64" s="54" t="s">
        <v>41</v>
      </c>
      <c r="B64" s="28"/>
      <c r="C64" s="36"/>
      <c r="D64" s="73">
        <v>4</v>
      </c>
      <c r="E64" s="111">
        <v>221800</v>
      </c>
      <c r="F64" s="74">
        <v>30000</v>
      </c>
      <c r="G64" s="104">
        <f t="shared" si="1"/>
        <v>0.8647430117222723</v>
      </c>
      <c r="H64" s="2"/>
    </row>
    <row r="65" spans="1:8" ht="18" x14ac:dyDescent="0.25">
      <c r="A65" s="55" t="s">
        <v>60</v>
      </c>
      <c r="B65" s="28"/>
      <c r="C65" s="36"/>
      <c r="D65" s="73"/>
      <c r="E65" s="111"/>
      <c r="F65" s="74"/>
      <c r="G65" s="104"/>
      <c r="H65" s="2"/>
    </row>
    <row r="66" spans="1:8" ht="15.75" x14ac:dyDescent="0.25">
      <c r="A66" s="27" t="s">
        <v>102</v>
      </c>
      <c r="B66" s="28"/>
      <c r="C66" s="40"/>
      <c r="D66" s="73">
        <v>1002</v>
      </c>
      <c r="E66" s="111">
        <v>75265279.540000007</v>
      </c>
      <c r="F66" s="74">
        <v>8466976.3699999992</v>
      </c>
      <c r="G66" s="104">
        <f t="shared" si="1"/>
        <v>0.88750488376914627</v>
      </c>
      <c r="H66" s="2"/>
    </row>
    <row r="67" spans="1:8" ht="15.75" x14ac:dyDescent="0.25">
      <c r="A67" s="71" t="s">
        <v>103</v>
      </c>
      <c r="B67" s="30"/>
      <c r="C67" s="40"/>
      <c r="D67" s="73"/>
      <c r="E67" s="74"/>
      <c r="F67" s="74"/>
      <c r="G67" s="104"/>
      <c r="H67" s="2"/>
    </row>
    <row r="68" spans="1:8" x14ac:dyDescent="0.2">
      <c r="A68" s="16" t="s">
        <v>42</v>
      </c>
      <c r="B68" s="30"/>
      <c r="C68" s="40"/>
      <c r="D68" s="77"/>
      <c r="E68" s="96"/>
      <c r="F68" s="74"/>
      <c r="G68" s="105"/>
      <c r="H68" s="2"/>
    </row>
    <row r="69" spans="1:8" ht="18" x14ac:dyDescent="0.25">
      <c r="A69" s="16" t="s">
        <v>43</v>
      </c>
      <c r="B69" s="28"/>
      <c r="C69" s="39"/>
      <c r="D69" s="77"/>
      <c r="E69" s="96"/>
      <c r="F69" s="74"/>
      <c r="G69" s="105"/>
      <c r="H69" s="2"/>
    </row>
    <row r="70" spans="1:8" ht="18" x14ac:dyDescent="0.25">
      <c r="A70" s="16" t="s">
        <v>44</v>
      </c>
      <c r="B70" s="28"/>
      <c r="C70" s="39"/>
      <c r="D70" s="77"/>
      <c r="E70" s="95"/>
      <c r="F70" s="74"/>
      <c r="G70" s="105"/>
      <c r="H70" s="2"/>
    </row>
    <row r="71" spans="1:8" ht="18" x14ac:dyDescent="0.25">
      <c r="A71" s="16" t="s">
        <v>30</v>
      </c>
      <c r="B71" s="28"/>
      <c r="C71" s="117"/>
      <c r="D71" s="77"/>
      <c r="E71" s="95"/>
      <c r="F71" s="74"/>
      <c r="G71" s="105"/>
      <c r="H71" s="2"/>
    </row>
    <row r="72" spans="1:8" ht="18" x14ac:dyDescent="0.25">
      <c r="A72" s="32"/>
      <c r="B72" s="18"/>
      <c r="C72" s="39"/>
      <c r="D72" s="77"/>
      <c r="E72" s="80"/>
      <c r="F72" s="80"/>
      <c r="G72" s="105"/>
      <c r="H72" s="2"/>
    </row>
    <row r="73" spans="1:8" ht="18" x14ac:dyDescent="0.25">
      <c r="A73" s="20" t="s">
        <v>45</v>
      </c>
      <c r="B73" s="20"/>
      <c r="C73" s="39"/>
      <c r="D73" s="81">
        <f>SUM(D56:D69)</f>
        <v>1294</v>
      </c>
      <c r="E73" s="82">
        <f>SUM(E56:E72)</f>
        <v>107780626.91</v>
      </c>
      <c r="F73" s="82">
        <f>SUM(F56:F72)</f>
        <v>10410650.699999999</v>
      </c>
      <c r="G73" s="110">
        <f>1-(+F73/E73)</f>
        <v>0.90340888712130796</v>
      </c>
      <c r="H73" s="2"/>
    </row>
    <row r="74" spans="1:8" ht="18" x14ac:dyDescent="0.25">
      <c r="A74" s="33"/>
      <c r="B74" s="33"/>
      <c r="C74" s="39"/>
      <c r="D74" s="91"/>
      <c r="E74" s="92"/>
      <c r="F74" s="34"/>
      <c r="G74" s="34"/>
      <c r="H74" s="2"/>
    </row>
    <row r="75" spans="1:8" ht="18" x14ac:dyDescent="0.25">
      <c r="A75" s="35" t="s">
        <v>46</v>
      </c>
      <c r="B75" s="36"/>
      <c r="C75" s="39"/>
      <c r="D75" s="36"/>
      <c r="E75" s="36"/>
      <c r="F75" s="37">
        <f>F73+F39+F51</f>
        <v>11315553.33</v>
      </c>
      <c r="G75" s="36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8.2187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99">
        <v>97515</v>
      </c>
      <c r="F10" s="74">
        <v>6113</v>
      </c>
      <c r="G10" s="104">
        <f>F10/E10</f>
        <v>6.2687791621801769E-2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9</v>
      </c>
      <c r="E13" s="99">
        <v>1226185</v>
      </c>
      <c r="F13" s="74">
        <v>387407</v>
      </c>
      <c r="G13" s="104">
        <f t="shared" ref="G13:G18" si="0">F13/E13</f>
        <v>0.31594498383196662</v>
      </c>
      <c r="H13" s="15"/>
    </row>
    <row r="14" spans="1:8" ht="15.75" x14ac:dyDescent="0.25">
      <c r="A14" s="93" t="s">
        <v>128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117</v>
      </c>
      <c r="B15" s="13"/>
      <c r="C15" s="14"/>
      <c r="D15" s="73">
        <v>1</v>
      </c>
      <c r="E15" s="99">
        <v>112031</v>
      </c>
      <c r="F15" s="74">
        <v>38049</v>
      </c>
      <c r="G15" s="104">
        <f t="shared" si="0"/>
        <v>0.33962920977229516</v>
      </c>
      <c r="H15" s="15"/>
    </row>
    <row r="16" spans="1:8" ht="15.75" x14ac:dyDescent="0.25">
      <c r="A16" s="93" t="s">
        <v>126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303037</v>
      </c>
      <c r="F18" s="74">
        <v>76234</v>
      </c>
      <c r="G18" s="104">
        <f t="shared" si="0"/>
        <v>0.25156664037724769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134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99">
        <v>45530</v>
      </c>
      <c r="F22" s="74">
        <v>19929</v>
      </c>
      <c r="G22" s="104">
        <f>F22/E22</f>
        <v>0.43771139907753132</v>
      </c>
      <c r="H22" s="15"/>
    </row>
    <row r="23" spans="1:8" ht="15.75" x14ac:dyDescent="0.25">
      <c r="A23" s="93" t="s">
        <v>71</v>
      </c>
      <c r="B23" s="13"/>
      <c r="C23" s="14"/>
      <c r="D23" s="73">
        <v>1</v>
      </c>
      <c r="E23" s="99">
        <v>21000</v>
      </c>
      <c r="F23" s="74">
        <v>6238</v>
      </c>
      <c r="G23" s="104">
        <f>F23/E23</f>
        <v>0.29704761904761906</v>
      </c>
      <c r="H23" s="15"/>
    </row>
    <row r="24" spans="1:8" ht="15.75" x14ac:dyDescent="0.25">
      <c r="A24" s="93" t="s">
        <v>76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>
        <v>1</v>
      </c>
      <c r="E30" s="74">
        <v>130047</v>
      </c>
      <c r="F30" s="74">
        <v>43676</v>
      </c>
      <c r="G30" s="104">
        <f>F30/E30</f>
        <v>0.33584780886910115</v>
      </c>
      <c r="H30" s="15"/>
    </row>
    <row r="31" spans="1:8" ht="15.75" x14ac:dyDescent="0.25">
      <c r="A31" s="70" t="s">
        <v>77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78</v>
      </c>
      <c r="B34" s="13"/>
      <c r="C34" s="14"/>
      <c r="D34" s="73">
        <v>2</v>
      </c>
      <c r="E34" s="74">
        <v>390991</v>
      </c>
      <c r="F34" s="74">
        <v>34508.5</v>
      </c>
      <c r="G34" s="104">
        <f>F34/E34</f>
        <v>8.8259064786657487E-2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2000</v>
      </c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19</v>
      </c>
      <c r="E39" s="82">
        <f>SUM(E9:E38)</f>
        <v>2326336</v>
      </c>
      <c r="F39" s="82">
        <f>SUM(F9:F38)</f>
        <v>614154.5</v>
      </c>
      <c r="G39" s="106">
        <f>F39/E39</f>
        <v>0.26400077202949185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2405648.7000000002</v>
      </c>
      <c r="F44" s="74">
        <v>120734.67</v>
      </c>
      <c r="G44" s="104">
        <f>1-(+F44/E44)</f>
        <v>0.94981201120512737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104"/>
      <c r="H45" s="15"/>
    </row>
    <row r="46" spans="1:8" ht="15.75" x14ac:dyDescent="0.25">
      <c r="A46" s="27" t="s">
        <v>35</v>
      </c>
      <c r="B46" s="28"/>
      <c r="C46" s="14"/>
      <c r="D46" s="73">
        <v>120</v>
      </c>
      <c r="E46" s="74">
        <v>5798115.25</v>
      </c>
      <c r="F46" s="74">
        <v>431706.4</v>
      </c>
      <c r="G46" s="104">
        <f t="shared" ref="G46:G52" si="1">1-(+F46/E46)</f>
        <v>0.92554366697005552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2326034.75</v>
      </c>
      <c r="F47" s="74">
        <v>145701.25</v>
      </c>
      <c r="G47" s="104">
        <f t="shared" si="1"/>
        <v>0.93736067356689323</v>
      </c>
      <c r="H47" s="15"/>
    </row>
    <row r="48" spans="1:8" ht="15.75" x14ac:dyDescent="0.25">
      <c r="A48" s="27" t="s">
        <v>37</v>
      </c>
      <c r="B48" s="28"/>
      <c r="C48" s="14"/>
      <c r="D48" s="73">
        <v>87</v>
      </c>
      <c r="E48" s="74">
        <v>6851871</v>
      </c>
      <c r="F48" s="74">
        <v>576305.41</v>
      </c>
      <c r="G48" s="104">
        <f t="shared" si="1"/>
        <v>0.91589079683490826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635188</v>
      </c>
      <c r="F49" s="74">
        <v>54168</v>
      </c>
      <c r="G49" s="104">
        <f t="shared" si="1"/>
        <v>0.9147213108559985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1097435</v>
      </c>
      <c r="F50" s="74">
        <v>-138659.14000000001</v>
      </c>
      <c r="G50" s="104">
        <f t="shared" si="1"/>
        <v>1.1263483850979785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74820</v>
      </c>
      <c r="F51" s="74">
        <v>3250</v>
      </c>
      <c r="G51" s="104">
        <f t="shared" si="1"/>
        <v>0.95656241646618556</v>
      </c>
      <c r="H51" s="15"/>
    </row>
    <row r="52" spans="1:8" ht="15.75" x14ac:dyDescent="0.25">
      <c r="A52" s="54" t="s">
        <v>41</v>
      </c>
      <c r="B52" s="28"/>
      <c r="C52" s="14"/>
      <c r="D52" s="73">
        <v>1</v>
      </c>
      <c r="E52" s="74">
        <v>462275</v>
      </c>
      <c r="F52" s="74">
        <v>50975</v>
      </c>
      <c r="G52" s="104">
        <f t="shared" si="1"/>
        <v>0.88973013898653397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102</v>
      </c>
      <c r="B54" s="28"/>
      <c r="C54" s="14"/>
      <c r="D54" s="73">
        <v>589</v>
      </c>
      <c r="E54" s="74">
        <v>34337085.770000003</v>
      </c>
      <c r="F54" s="74">
        <v>3860073.8</v>
      </c>
      <c r="G54" s="104">
        <f>1-(+F54/E54)</f>
        <v>0.88758295255876052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21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33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6"/>
      <c r="D61" s="81">
        <f>SUM(D44:D57)</f>
        <v>861</v>
      </c>
      <c r="E61" s="82">
        <f>SUM(E44:E60)</f>
        <v>53988473.469999999</v>
      </c>
      <c r="F61" s="82">
        <f>SUM(F44:F60)</f>
        <v>5104255.3899999997</v>
      </c>
      <c r="G61" s="110">
        <f>1-(+F61/E61)</f>
        <v>0.90545657133950452</v>
      </c>
      <c r="H61" s="2"/>
    </row>
    <row r="62" spans="1:8" ht="18" x14ac:dyDescent="0.25">
      <c r="A62" s="38"/>
      <c r="B62" s="39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F61+F39</f>
        <v>5718409.8899999997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120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100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84704</v>
      </c>
      <c r="F17" s="74">
        <v>36490</v>
      </c>
      <c r="G17" s="75">
        <f>F17/E17</f>
        <v>0.43079429542878733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212805</v>
      </c>
      <c r="F18" s="74">
        <v>36545</v>
      </c>
      <c r="G18" s="75">
        <f>F18/E18</f>
        <v>0.17172998754728508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4745</v>
      </c>
      <c r="F31" s="74">
        <v>349</v>
      </c>
      <c r="G31" s="75">
        <f>F31/E31</f>
        <v>7.3551106427818758E-2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124</v>
      </c>
      <c r="B33" s="13"/>
      <c r="C33" s="14"/>
      <c r="D33" s="73">
        <v>4</v>
      </c>
      <c r="E33" s="74">
        <v>223102</v>
      </c>
      <c r="F33" s="74">
        <v>55009</v>
      </c>
      <c r="G33" s="75">
        <f>F33/E33</f>
        <v>0.24656435173149502</v>
      </c>
      <c r="H33" s="15"/>
    </row>
    <row r="34" spans="1:8" ht="15.75" x14ac:dyDescent="0.25">
      <c r="A34" s="70" t="s">
        <v>140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</v>
      </c>
      <c r="E39" s="82">
        <f>SUM(E9:E38)</f>
        <v>525356</v>
      </c>
      <c r="F39" s="82">
        <f>SUM(F9:F38)</f>
        <v>128393</v>
      </c>
      <c r="G39" s="83">
        <f>F39/E39</f>
        <v>0.2443923739331044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36</v>
      </c>
      <c r="E44" s="74">
        <v>1851112.05</v>
      </c>
      <c r="F44" s="74">
        <v>115207</v>
      </c>
      <c r="G44" s="75">
        <f>1-(+F44/E44)</f>
        <v>0.93776335689673673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1685256</v>
      </c>
      <c r="F46" s="74">
        <v>160763.79</v>
      </c>
      <c r="G46" s="75">
        <f>1-(+F46/E46)</f>
        <v>0.90460571568948578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32</v>
      </c>
      <c r="E48" s="74">
        <v>2189766.7599999998</v>
      </c>
      <c r="F48" s="74">
        <v>225920.86</v>
      </c>
      <c r="G48" s="75">
        <f>1-(+F48/E48)</f>
        <v>0.89682880198619874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120945</v>
      </c>
      <c r="F50" s="74">
        <v>15765</v>
      </c>
      <c r="G50" s="75">
        <f>1-(+F50/E50)</f>
        <v>0.86965149448096246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314</v>
      </c>
      <c r="E53" s="113">
        <v>18204892.449999999</v>
      </c>
      <c r="F53" s="113">
        <v>2252396.4700000002</v>
      </c>
      <c r="G53" s="75">
        <f>1-(+F53/E53)</f>
        <v>0.87627521139241882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433</v>
      </c>
      <c r="E60" s="82">
        <f>SUM(E44:E59)</f>
        <v>24051972.259999998</v>
      </c>
      <c r="F60" s="82">
        <f>SUM(F44:F59)</f>
        <v>2770053.1200000001</v>
      </c>
      <c r="G60" s="83">
        <f>1-(F60/E60)</f>
        <v>0.88483052075497448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2898446.12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8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OCTOBER 2020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157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>
        <v>1</v>
      </c>
      <c r="E10" s="74">
        <v>12360</v>
      </c>
      <c r="F10" s="74">
        <v>-10906.5</v>
      </c>
      <c r="G10" s="75">
        <f>F10/E10</f>
        <v>-0.88240291262135917</v>
      </c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337630</v>
      </c>
      <c r="F15" s="74">
        <v>100866</v>
      </c>
      <c r="G15" s="75">
        <f>F15/E15</f>
        <v>0.29874714924621626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101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359982</v>
      </c>
      <c r="F19" s="74">
        <v>181555</v>
      </c>
      <c r="G19" s="75">
        <f>F19/E19</f>
        <v>0.50434466167752834</v>
      </c>
      <c r="H19" s="66"/>
    </row>
    <row r="20" spans="1:8" ht="15.75" x14ac:dyDescent="0.25">
      <c r="A20" s="93" t="s">
        <v>95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96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108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374267</v>
      </c>
      <c r="F24" s="74">
        <v>94656</v>
      </c>
      <c r="G24" s="75">
        <f>F24/E24</f>
        <v>0.2529103554414362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23603</v>
      </c>
      <c r="F26" s="74">
        <v>23603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>
        <v>5666</v>
      </c>
      <c r="F28" s="74">
        <v>-28334</v>
      </c>
      <c r="G28" s="75">
        <f>F28/E28</f>
        <v>-5.0007059654076951</v>
      </c>
      <c r="H28" s="66"/>
    </row>
    <row r="29" spans="1:8" ht="15.75" x14ac:dyDescent="0.25">
      <c r="A29" s="70" t="s">
        <v>97</v>
      </c>
      <c r="B29" s="13"/>
      <c r="C29" s="14"/>
      <c r="D29" s="73">
        <v>1</v>
      </c>
      <c r="E29" s="74">
        <v>59568</v>
      </c>
      <c r="F29" s="74">
        <v>17461</v>
      </c>
      <c r="G29" s="75">
        <f>F29/E29</f>
        <v>0.29312718237980123</v>
      </c>
      <c r="H29" s="66"/>
    </row>
    <row r="30" spans="1:8" ht="15.75" x14ac:dyDescent="0.25">
      <c r="A30" s="70" t="s">
        <v>124</v>
      </c>
      <c r="B30" s="13"/>
      <c r="C30" s="14"/>
      <c r="D30" s="73">
        <v>10</v>
      </c>
      <c r="E30" s="74">
        <v>660174</v>
      </c>
      <c r="F30" s="74">
        <v>143955</v>
      </c>
      <c r="G30" s="75">
        <f>F30/E30</f>
        <v>0.21805614883348937</v>
      </c>
      <c r="H30" s="66"/>
    </row>
    <row r="31" spans="1:8" ht="15.75" x14ac:dyDescent="0.25">
      <c r="A31" s="70" t="s">
        <v>133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99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138</v>
      </c>
      <c r="B34" s="13"/>
      <c r="C34" s="14"/>
      <c r="D34" s="73">
        <v>1</v>
      </c>
      <c r="E34" s="74">
        <v>64760</v>
      </c>
      <c r="F34" s="74">
        <v>30480</v>
      </c>
      <c r="G34" s="75">
        <f>F34/E34</f>
        <v>0.47066090179122916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1898010</v>
      </c>
      <c r="F39" s="82">
        <f>SUM(F9:F38)</f>
        <v>553335.5</v>
      </c>
      <c r="G39" s="83">
        <f>F39/E39</f>
        <v>0.29153455461246253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464562</v>
      </c>
      <c r="F44" s="74">
        <v>40275.4</v>
      </c>
      <c r="G44" s="75">
        <f>1-(+F44/E44)</f>
        <v>0.9133045750621015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119</v>
      </c>
      <c r="E46" s="74">
        <v>3700514.25</v>
      </c>
      <c r="F46" s="74">
        <v>273188.93</v>
      </c>
      <c r="G46" s="75">
        <f t="shared" ref="G46:G52" si="0">1-(+F46/E46)</f>
        <v>0.92617541467378484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1156988.25</v>
      </c>
      <c r="F47" s="74">
        <v>73754.5</v>
      </c>
      <c r="G47" s="75">
        <f t="shared" si="0"/>
        <v>0.93625302590583781</v>
      </c>
      <c r="H47" s="66"/>
    </row>
    <row r="48" spans="1:8" ht="15.75" x14ac:dyDescent="0.25">
      <c r="A48" s="27" t="s">
        <v>37</v>
      </c>
      <c r="B48" s="28"/>
      <c r="C48" s="14"/>
      <c r="D48" s="73">
        <v>109</v>
      </c>
      <c r="E48" s="74">
        <v>4149461</v>
      </c>
      <c r="F48" s="74">
        <v>350359.84</v>
      </c>
      <c r="G48" s="75">
        <f t="shared" si="0"/>
        <v>0.91556497578842166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1687550</v>
      </c>
      <c r="F50" s="74">
        <v>114945</v>
      </c>
      <c r="G50" s="75">
        <f t="shared" si="0"/>
        <v>0.93188646262332964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457320</v>
      </c>
      <c r="F51" s="74">
        <v>35450</v>
      </c>
      <c r="G51" s="75">
        <f t="shared" si="0"/>
        <v>0.92248316277442488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462300</v>
      </c>
      <c r="F52" s="74">
        <v>32250</v>
      </c>
      <c r="G52" s="75">
        <f t="shared" si="0"/>
        <v>0.93024010382868272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552</v>
      </c>
      <c r="E54" s="74">
        <v>30495300.23</v>
      </c>
      <c r="F54" s="74">
        <v>3469221.98</v>
      </c>
      <c r="G54" s="75">
        <f>1-(+F54/E54)</f>
        <v>0.8862374872903489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1140899.5900000001</v>
      </c>
      <c r="F55" s="74">
        <v>51393.24</v>
      </c>
      <c r="G55" s="75">
        <f>1-(+F55/E55)</f>
        <v>0.95495375714877762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843</v>
      </c>
      <c r="E61" s="82">
        <f>SUM(E44:E60)</f>
        <v>43714895.320000008</v>
      </c>
      <c r="F61" s="82">
        <f>SUM(F44:F60)</f>
        <v>4440838.8900000006</v>
      </c>
      <c r="G61" s="83">
        <f>1-(F61/E61)</f>
        <v>0.89841359890050398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4994174.3900000006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topLeftCell="A4" zoomScale="87" zoomScaleNormal="87" workbookViewId="0">
      <selection activeCell="B26" sqref="B26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85</v>
      </c>
      <c r="B3" s="36"/>
      <c r="C3" s="21"/>
      <c r="D3" s="21"/>
    </row>
    <row r="4" spans="1:4" ht="23.25" x14ac:dyDescent="0.35">
      <c r="A4" s="56" t="str">
        <f>ARG!$A$3</f>
        <v>MONTH ENDED:   OCTOBER 2020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86</v>
      </c>
      <c r="B6" s="126">
        <f>+ARG!$D$39+CARUTHERSVILLE!$D$39+HOLLYWOOD!$D$40+HARKC!$D$40+CASINOKC!$D$39+AMERKC!$D$39+LAGRANGE!$D$39+AMERSC!$D$39+RIVERCITY!$D$39+LUMIERE!$D$39+ISLEBV!$D$39+STJO!$D$39+CAPE!$D$39</f>
        <v>461</v>
      </c>
      <c r="C6" s="58"/>
      <c r="D6" s="21"/>
    </row>
    <row r="7" spans="1:4" ht="21.75" thickTop="1" thickBot="1" x14ac:dyDescent="0.35">
      <c r="A7" s="127" t="s">
        <v>87</v>
      </c>
      <c r="B7" s="135">
        <f>+ARG!$E$39+CARUTHERSVILLE!$E$39+HOLLYWOOD!$E$40+HARKC!$E$40+CASINOKC!$E$39+AMERKC!$E$39+LAGRANGE!$E$39+AMERSC!$E$39+RIVERCITY!$E$39+LUMIERE!$E$39+ISLEBV!$E$39+STJO!$E$39+CAPE!$E$39</f>
        <v>82973876.25</v>
      </c>
      <c r="C7" s="58"/>
      <c r="D7" s="21"/>
    </row>
    <row r="8" spans="1:4" ht="21" thickTop="1" x14ac:dyDescent="0.3">
      <c r="A8" s="127" t="s">
        <v>88</v>
      </c>
      <c r="B8" s="135">
        <f>+ARG!$F$39+CARUTHERSVILLE!$F$39+HOLLYWOOD!$F$40+HARKC!$F$40+CASINOKC!$F$39+AMERKC!$F$39+LAGRANGE!$F$39+AMERSC!$F$39+RIVERCITY!$F$39+LUMIERE!$F$39+ISLEBV!$F$39+STJO!$F$39+CAPE!$F$39</f>
        <v>17913858.670000002</v>
      </c>
      <c r="C8" s="58"/>
      <c r="D8" s="21"/>
    </row>
    <row r="9" spans="1:4" ht="20.25" x14ac:dyDescent="0.3">
      <c r="A9" s="127" t="s">
        <v>89</v>
      </c>
      <c r="B9" s="115">
        <f>B8/B7</f>
        <v>0.21589757499126119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154</v>
      </c>
      <c r="B11" s="126">
        <f>+LUMIERE!$D$51</f>
        <v>14</v>
      </c>
      <c r="C11" s="58"/>
      <c r="D11" s="21"/>
    </row>
    <row r="12" spans="1:4" ht="21.75" thickTop="1" thickBot="1" x14ac:dyDescent="0.35">
      <c r="A12" s="127" t="s">
        <v>155</v>
      </c>
      <c r="B12" s="135">
        <f>+LUMIERE!$E$51</f>
        <v>1843163.5</v>
      </c>
      <c r="C12" s="58"/>
      <c r="D12" s="21"/>
    </row>
    <row r="13" spans="1:4" ht="21" thickTop="1" x14ac:dyDescent="0.3">
      <c r="A13" s="127" t="s">
        <v>156</v>
      </c>
      <c r="B13" s="135">
        <f>+LUMIERE!$F$51</f>
        <v>82618</v>
      </c>
      <c r="C13" s="58"/>
      <c r="D13" s="21"/>
    </row>
    <row r="14" spans="1:4" ht="20.25" x14ac:dyDescent="0.3">
      <c r="A14" s="127" t="s">
        <v>93</v>
      </c>
      <c r="B14" s="115">
        <f>1-(B13/B12)</f>
        <v>0.95517597869098425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90</v>
      </c>
      <c r="B16" s="126">
        <f>+ARG!$D$60+CARUTHERSVILLE!$D$60+HOLLYWOOD!$D$62+HARKC!$D$62+CASINOKC!$D$62+AMERKC!$D$62+LAGRANGE!$D$60+AMERSC!$D$61+RIVERCITY!$D$61+LUMIERE!$D$73+ISLEBV!$D$61+STJO!$D$60+CAPE!$D$61</f>
        <v>15194</v>
      </c>
      <c r="C16" s="58"/>
      <c r="D16" s="21"/>
    </row>
    <row r="17" spans="1:4" ht="21.75" thickTop="1" thickBot="1" x14ac:dyDescent="0.35">
      <c r="A17" s="127" t="s">
        <v>91</v>
      </c>
      <c r="B17" s="135">
        <f>+ARG!$E$60+CARUTHERSVILLE!$E$60+HOLLYWOOD!$E$62+HARKC!$E$62+CASINOKC!$E$62+AMERKC!$E$62+LAGRANGE!$E$60+AMERSC!$E$61+RIVERCITY!$E$61+LUMIERE!$E$73+ISLEBV!$E$61+STJO!$E$60+CAPE!$E$61</f>
        <v>1187664434.9099998</v>
      </c>
      <c r="C17" s="58"/>
      <c r="D17" s="21"/>
    </row>
    <row r="18" spans="1:4" ht="21" thickTop="1" x14ac:dyDescent="0.3">
      <c r="A18" s="127" t="s">
        <v>92</v>
      </c>
      <c r="B18" s="135">
        <f>+ARG!$F$60+CARUTHERSVILLE!$F$60+HOLLYWOOD!$F$62+HARKC!$F$62+CASINOKC!$F$62+AMERKC!$F$62+LAGRANGE!$F$60+AMERSC!$F$61+RIVERCITY!$F$61+LUMIERE!$F$73+ISLEBV!$F$61+STJO!$F$60+CAPE!$F$61</f>
        <v>115833699.2</v>
      </c>
      <c r="C18" s="21"/>
      <c r="D18" s="21"/>
    </row>
    <row r="19" spans="1:4" ht="20.25" x14ac:dyDescent="0.3">
      <c r="A19" s="127" t="s">
        <v>93</v>
      </c>
      <c r="B19" s="115">
        <f>1-(B18/B17)</f>
        <v>0.90246933747007607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94</v>
      </c>
      <c r="B21" s="128">
        <f>B18+B8+B13</f>
        <v>133830175.87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159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110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122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129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360092</v>
      </c>
      <c r="F18" s="74">
        <v>124524</v>
      </c>
      <c r="G18" s="75">
        <f>F18/E18</f>
        <v>0.345811625917821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15745</v>
      </c>
      <c r="F29" s="74">
        <v>3660.5</v>
      </c>
      <c r="G29" s="75">
        <f>F29/E29</f>
        <v>0.232486503651953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275684</v>
      </c>
      <c r="F30" s="74">
        <v>118899</v>
      </c>
      <c r="G30" s="75">
        <f>F30/E30</f>
        <v>0.43128727093338748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124</v>
      </c>
      <c r="B32" s="13"/>
      <c r="C32" s="14"/>
      <c r="D32" s="73">
        <v>4</v>
      </c>
      <c r="E32" s="74">
        <v>622559</v>
      </c>
      <c r="F32" s="74">
        <v>161982.5</v>
      </c>
      <c r="G32" s="75">
        <f>F32/E32</f>
        <v>0.26018819099876478</v>
      </c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300</v>
      </c>
      <c r="F34" s="74">
        <v>185</v>
      </c>
      <c r="G34" s="75">
        <f>F34/E34</f>
        <v>0.6166666666666667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1274380</v>
      </c>
      <c r="F39" s="82">
        <f>SUM(F9:F38)</f>
        <v>409251</v>
      </c>
      <c r="G39" s="83">
        <f>F39/E39</f>
        <v>0.32113733737189848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23</v>
      </c>
      <c r="E44" s="74">
        <v>480422.31</v>
      </c>
      <c r="F44" s="74">
        <v>37724.36</v>
      </c>
      <c r="G44" s="75">
        <f>1-(+F44/E44)</f>
        <v>0.92147666914136439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43</v>
      </c>
      <c r="E46" s="74">
        <v>1093852</v>
      </c>
      <c r="F46" s="74">
        <v>105569.8</v>
      </c>
      <c r="G46" s="75">
        <f>1-(+F46/E46)</f>
        <v>0.90348804042960107</v>
      </c>
      <c r="H46" s="15"/>
    </row>
    <row r="47" spans="1:8" ht="15.75" x14ac:dyDescent="0.25">
      <c r="A47" s="27" t="s">
        <v>36</v>
      </c>
      <c r="B47" s="28"/>
      <c r="C47" s="14"/>
      <c r="D47" s="73">
        <v>10</v>
      </c>
      <c r="E47" s="74">
        <v>485727.5</v>
      </c>
      <c r="F47" s="74">
        <v>39096.5</v>
      </c>
      <c r="G47" s="75">
        <f>1-(+F47/E47)</f>
        <v>0.91950939570026402</v>
      </c>
      <c r="H47" s="15"/>
    </row>
    <row r="48" spans="1:8" ht="15.75" x14ac:dyDescent="0.25">
      <c r="A48" s="27" t="s">
        <v>37</v>
      </c>
      <c r="B48" s="28"/>
      <c r="C48" s="14"/>
      <c r="D48" s="73">
        <v>46</v>
      </c>
      <c r="E48" s="74">
        <v>2380660</v>
      </c>
      <c r="F48" s="74">
        <v>202332</v>
      </c>
      <c r="G48" s="75">
        <f>1-(+F48/E48)</f>
        <v>0.91501012324313424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641390</v>
      </c>
      <c r="F50" s="74">
        <v>57990</v>
      </c>
      <c r="G50" s="75">
        <f>1-(+F50/E50)</f>
        <v>0.90958699075445515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397</v>
      </c>
      <c r="E53" s="74">
        <v>23600702.34</v>
      </c>
      <c r="F53" s="74">
        <v>2526428.27</v>
      </c>
      <c r="G53" s="75">
        <f>1-(+F53/E53)</f>
        <v>0.89295114045322088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522</v>
      </c>
      <c r="E60" s="82">
        <f>SUM(E44:E59)</f>
        <v>28682754.149999999</v>
      </c>
      <c r="F60" s="82">
        <f>SUM(F44:F59)</f>
        <v>2969140.93</v>
      </c>
      <c r="G60" s="83">
        <f>1-(F60/E60)</f>
        <v>0.89648340900345513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3378391.93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>
        <v>5</v>
      </c>
      <c r="E9" s="74">
        <v>856131</v>
      </c>
      <c r="F9" s="74">
        <v>145657</v>
      </c>
      <c r="G9" s="75">
        <f>F9/E9</f>
        <v>0.17013400986531266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107</v>
      </c>
      <c r="B11" s="13"/>
      <c r="C11" s="14"/>
      <c r="D11" s="73">
        <v>1</v>
      </c>
      <c r="E11" s="74">
        <v>908661</v>
      </c>
      <c r="F11" s="74">
        <v>127450.5</v>
      </c>
      <c r="G11" s="75">
        <f>F11/E11</f>
        <v>0.14026187984297775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40315</v>
      </c>
      <c r="F12" s="74">
        <v>-2708</v>
      </c>
      <c r="G12" s="75">
        <f>F12/E12</f>
        <v>-6.7171028153292817E-2</v>
      </c>
      <c r="H12" s="15"/>
    </row>
    <row r="13" spans="1:8" ht="15.75" x14ac:dyDescent="0.25">
      <c r="A13" s="93" t="s">
        <v>111</v>
      </c>
      <c r="B13" s="13"/>
      <c r="C13" s="14"/>
      <c r="D13" s="73">
        <v>3</v>
      </c>
      <c r="E13" s="74">
        <v>466531</v>
      </c>
      <c r="F13" s="74">
        <v>164822.98000000001</v>
      </c>
      <c r="G13" s="75">
        <f>F13/E13</f>
        <v>0.35329480784771006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994062</v>
      </c>
      <c r="F17" s="74">
        <v>189086</v>
      </c>
      <c r="G17" s="75">
        <f t="shared" ref="G17:G25" si="0">F17/E17</f>
        <v>0.19021549963684359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814062</v>
      </c>
      <c r="F18" s="74">
        <v>208293</v>
      </c>
      <c r="G18" s="75">
        <f t="shared" si="0"/>
        <v>0.25586871761610297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27226</v>
      </c>
      <c r="F20" s="74">
        <v>5470</v>
      </c>
      <c r="G20" s="75">
        <f t="shared" si="0"/>
        <v>0.20091089399838391</v>
      </c>
      <c r="H20" s="15"/>
    </row>
    <row r="21" spans="1:8" ht="15.75" x14ac:dyDescent="0.25">
      <c r="A21" s="93" t="s">
        <v>121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3646428</v>
      </c>
      <c r="F22" s="74">
        <v>525341.5</v>
      </c>
      <c r="G22" s="75">
        <f t="shared" si="0"/>
        <v>0.14407016949189727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734432</v>
      </c>
      <c r="F23" s="74">
        <v>99021</v>
      </c>
      <c r="G23" s="75">
        <f t="shared" si="0"/>
        <v>0.13482664154067361</v>
      </c>
      <c r="H23" s="15"/>
    </row>
    <row r="24" spans="1:8" ht="15.75" x14ac:dyDescent="0.25">
      <c r="A24" s="94" t="s">
        <v>20</v>
      </c>
      <c r="B24" s="13"/>
      <c r="C24" s="14"/>
      <c r="D24" s="73">
        <v>6</v>
      </c>
      <c r="E24" s="74">
        <v>736611</v>
      </c>
      <c r="F24" s="74">
        <v>178890</v>
      </c>
      <c r="G24" s="75">
        <f t="shared" si="0"/>
        <v>0.24285545559325072</v>
      </c>
      <c r="H24" s="15"/>
    </row>
    <row r="25" spans="1:8" ht="15.75" x14ac:dyDescent="0.25">
      <c r="A25" s="94" t="s">
        <v>21</v>
      </c>
      <c r="B25" s="13"/>
      <c r="C25" s="14"/>
      <c r="D25" s="73">
        <v>20</v>
      </c>
      <c r="E25" s="74">
        <v>171137</v>
      </c>
      <c r="F25" s="74">
        <v>171137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55319</v>
      </c>
      <c r="F27" s="74">
        <v>15844</v>
      </c>
      <c r="G27" s="75">
        <f>F27/E27</f>
        <v>0.28641154033876243</v>
      </c>
      <c r="H27" s="15"/>
    </row>
    <row r="28" spans="1:8" ht="15.75" x14ac:dyDescent="0.25">
      <c r="A28" s="93" t="s">
        <v>131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239972</v>
      </c>
      <c r="F29" s="74">
        <v>92850</v>
      </c>
      <c r="G29" s="75">
        <f>F29/E29</f>
        <v>0.38692014068307967</v>
      </c>
      <c r="H29" s="15"/>
    </row>
    <row r="30" spans="1:8" ht="15.75" x14ac:dyDescent="0.25">
      <c r="A30" s="70" t="s">
        <v>125</v>
      </c>
      <c r="B30" s="13"/>
      <c r="C30" s="14"/>
      <c r="D30" s="73">
        <v>2</v>
      </c>
      <c r="E30" s="74">
        <v>740</v>
      </c>
      <c r="F30" s="74">
        <v>5</v>
      </c>
      <c r="G30" s="75">
        <f>F30/E30</f>
        <v>6.7567567567567571E-3</v>
      </c>
      <c r="H30" s="15"/>
    </row>
    <row r="31" spans="1:8" ht="15.75" x14ac:dyDescent="0.25">
      <c r="A31" s="70" t="s">
        <v>132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134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24</v>
      </c>
      <c r="E33" s="76">
        <v>1459320</v>
      </c>
      <c r="F33" s="76">
        <v>71186</v>
      </c>
      <c r="G33" s="75">
        <f>F33/E33</f>
        <v>4.8780253816846204E-2</v>
      </c>
      <c r="H33" s="15"/>
    </row>
    <row r="34" spans="1:8" ht="15.75" x14ac:dyDescent="0.25">
      <c r="A34" s="93" t="s">
        <v>59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101</v>
      </c>
      <c r="B35" s="13"/>
      <c r="C35" s="14"/>
      <c r="D35" s="73">
        <v>2</v>
      </c>
      <c r="E35" s="74">
        <v>82654</v>
      </c>
      <c r="F35" s="74">
        <v>22963</v>
      </c>
      <c r="G35" s="75">
        <f>F35/E35</f>
        <v>0.27782079512183316</v>
      </c>
      <c r="H35" s="15"/>
    </row>
    <row r="36" spans="1:8" x14ac:dyDescent="0.2">
      <c r="A36" s="16" t="s">
        <v>28</v>
      </c>
      <c r="B36" s="13"/>
      <c r="C36" s="14"/>
      <c r="D36" s="77"/>
      <c r="E36" s="78">
        <v>141605</v>
      </c>
      <c r="F36" s="74">
        <v>27251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82</v>
      </c>
      <c r="E40" s="82">
        <f>SUM(E9:E39)</f>
        <v>11375206</v>
      </c>
      <c r="F40" s="82">
        <f>SUM(F9:F39)</f>
        <v>2042559.98</v>
      </c>
      <c r="G40" s="83">
        <f>F40/E40</f>
        <v>0.17956246067104192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144</v>
      </c>
      <c r="F43" s="25" t="s">
        <v>144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145</v>
      </c>
      <c r="F44" s="88" t="s">
        <v>8</v>
      </c>
      <c r="G44" s="88" t="s">
        <v>146</v>
      </c>
      <c r="H44" s="15"/>
    </row>
    <row r="45" spans="1:8" ht="15.75" x14ac:dyDescent="0.25">
      <c r="A45" s="27" t="s">
        <v>33</v>
      </c>
      <c r="B45" s="28"/>
      <c r="C45" s="14"/>
      <c r="D45" s="73">
        <v>127</v>
      </c>
      <c r="E45" s="74">
        <v>22941079.27</v>
      </c>
      <c r="F45" s="74">
        <v>1390556.03</v>
      </c>
      <c r="G45" s="75">
        <f t="shared" ref="G45:G51" si="1">1-(+F45/E45)</f>
        <v>0.93938576238571181</v>
      </c>
      <c r="H45" s="15"/>
    </row>
    <row r="46" spans="1:8" ht="15.75" x14ac:dyDescent="0.25">
      <c r="A46" s="27" t="s">
        <v>34</v>
      </c>
      <c r="B46" s="28"/>
      <c r="C46" s="14"/>
      <c r="D46" s="73">
        <v>3</v>
      </c>
      <c r="E46" s="74">
        <v>1644747.44</v>
      </c>
      <c r="F46" s="74">
        <v>213709.54</v>
      </c>
      <c r="G46" s="75">
        <f t="shared" si="1"/>
        <v>0.87006543691595595</v>
      </c>
      <c r="H46" s="15"/>
    </row>
    <row r="47" spans="1:8" ht="15.75" x14ac:dyDescent="0.25">
      <c r="A47" s="27" t="s">
        <v>35</v>
      </c>
      <c r="B47" s="28"/>
      <c r="C47" s="14"/>
      <c r="D47" s="73">
        <v>161</v>
      </c>
      <c r="E47" s="74">
        <v>20342069.5</v>
      </c>
      <c r="F47" s="74">
        <v>1184587.44</v>
      </c>
      <c r="G47" s="75">
        <f t="shared" si="1"/>
        <v>0.94176662113950593</v>
      </c>
      <c r="H47" s="15"/>
    </row>
    <row r="48" spans="1:8" ht="15.75" x14ac:dyDescent="0.25">
      <c r="A48" s="27" t="s">
        <v>36</v>
      </c>
      <c r="B48" s="28"/>
      <c r="C48" s="14"/>
      <c r="D48" s="73">
        <v>15</v>
      </c>
      <c r="E48" s="74">
        <v>653000.5</v>
      </c>
      <c r="F48" s="74">
        <v>56608.74</v>
      </c>
      <c r="G48" s="75">
        <f t="shared" si="1"/>
        <v>0.91330980604149614</v>
      </c>
      <c r="H48" s="15"/>
    </row>
    <row r="49" spans="1:8" ht="15.75" x14ac:dyDescent="0.25">
      <c r="A49" s="27" t="s">
        <v>37</v>
      </c>
      <c r="B49" s="28"/>
      <c r="C49" s="14"/>
      <c r="D49" s="73">
        <v>103</v>
      </c>
      <c r="E49" s="74">
        <v>10415323.109999999</v>
      </c>
      <c r="F49" s="74">
        <v>643899.27</v>
      </c>
      <c r="G49" s="75">
        <f t="shared" si="1"/>
        <v>0.93817769615022528</v>
      </c>
      <c r="H49" s="15"/>
    </row>
    <row r="50" spans="1:8" ht="15.75" x14ac:dyDescent="0.25">
      <c r="A50" s="27" t="s">
        <v>38</v>
      </c>
      <c r="B50" s="28"/>
      <c r="C50" s="14"/>
      <c r="D50" s="73">
        <v>2</v>
      </c>
      <c r="E50" s="74">
        <v>262902</v>
      </c>
      <c r="F50" s="74">
        <v>41090</v>
      </c>
      <c r="G50" s="75">
        <f t="shared" si="1"/>
        <v>0.84370601973358894</v>
      </c>
      <c r="H50" s="15"/>
    </row>
    <row r="51" spans="1:8" ht="15.75" x14ac:dyDescent="0.25">
      <c r="A51" s="27" t="s">
        <v>39</v>
      </c>
      <c r="B51" s="28"/>
      <c r="C51" s="14"/>
      <c r="D51" s="73">
        <v>19</v>
      </c>
      <c r="E51" s="74">
        <v>1877560</v>
      </c>
      <c r="F51" s="74">
        <v>167579.23000000001</v>
      </c>
      <c r="G51" s="75">
        <f t="shared" si="1"/>
        <v>0.91074627175696121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559150</v>
      </c>
      <c r="F53" s="74">
        <v>41425</v>
      </c>
      <c r="G53" s="75">
        <f>1-(+F53/E53)</f>
        <v>0.92591433425735492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97300</v>
      </c>
      <c r="F54" s="74">
        <v>18200</v>
      </c>
      <c r="G54" s="75">
        <f>1-(+F54/E54)</f>
        <v>0.81294964028776984</v>
      </c>
      <c r="H54" s="15"/>
    </row>
    <row r="55" spans="1:8" ht="15.75" x14ac:dyDescent="0.25">
      <c r="A55" s="27" t="s">
        <v>61</v>
      </c>
      <c r="B55" s="30"/>
      <c r="C55" s="14"/>
      <c r="D55" s="73">
        <v>917</v>
      </c>
      <c r="E55" s="74">
        <v>87147376.620000005</v>
      </c>
      <c r="F55" s="74">
        <v>10064467.210000001</v>
      </c>
      <c r="G55" s="75">
        <f>1-(+F55/E55)</f>
        <v>0.88451210351534271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>
        <v>16667.72</v>
      </c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1353</v>
      </c>
      <c r="E62" s="82">
        <f>SUM(E45:E61)</f>
        <v>145940508.44</v>
      </c>
      <c r="F62" s="82">
        <f>SUM(F45:F61)</f>
        <v>13838790.180000002</v>
      </c>
      <c r="G62" s="83">
        <f>1-(+F62/E62)</f>
        <v>0.9051751269888888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15881350.160000002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7773437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2338547</v>
      </c>
      <c r="F10" s="74">
        <v>380683</v>
      </c>
      <c r="G10" s="100">
        <f>F10/E10</f>
        <v>0.16278612317819569</v>
      </c>
      <c r="H10" s="15"/>
    </row>
    <row r="11" spans="1:8" ht="15.75" x14ac:dyDescent="0.25">
      <c r="A11" s="93" t="s">
        <v>107</v>
      </c>
      <c r="B11" s="13"/>
      <c r="C11" s="14"/>
      <c r="D11" s="73">
        <v>6</v>
      </c>
      <c r="E11" s="99">
        <v>440769</v>
      </c>
      <c r="F11" s="74">
        <v>78006</v>
      </c>
      <c r="G11" s="100">
        <f>F11/E11</f>
        <v>0.17697705600892985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99">
        <v>141220</v>
      </c>
      <c r="F12" s="74">
        <v>34402.5</v>
      </c>
      <c r="G12" s="100">
        <f>F12/E12</f>
        <v>0.24360926214417222</v>
      </c>
      <c r="H12" s="15"/>
    </row>
    <row r="13" spans="1:8" ht="15.75" x14ac:dyDescent="0.25">
      <c r="A13" s="93" t="s">
        <v>111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379230</v>
      </c>
      <c r="F14" s="74">
        <v>131903.5</v>
      </c>
      <c r="G14" s="100">
        <f>F14/E14</f>
        <v>0.3478192653534794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3</v>
      </c>
      <c r="E17" s="99">
        <v>1345734</v>
      </c>
      <c r="F17" s="74">
        <v>417147</v>
      </c>
      <c r="G17" s="75">
        <f t="shared" ref="G17:G23" si="0">F17/E17</f>
        <v>0.309977306064943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1245171</v>
      </c>
      <c r="F18" s="74">
        <v>277428</v>
      </c>
      <c r="G18" s="100">
        <f t="shared" si="0"/>
        <v>0.22280313306365149</v>
      </c>
      <c r="H18" s="15"/>
    </row>
    <row r="19" spans="1:8" ht="15.75" x14ac:dyDescent="0.25">
      <c r="A19" s="93" t="s">
        <v>54</v>
      </c>
      <c r="B19" s="13"/>
      <c r="C19" s="14"/>
      <c r="D19" s="73">
        <v>1</v>
      </c>
      <c r="E19" s="99">
        <v>305444</v>
      </c>
      <c r="F19" s="74">
        <v>131733.5</v>
      </c>
      <c r="G19" s="75">
        <f t="shared" si="0"/>
        <v>0.43128527651549875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121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7</v>
      </c>
      <c r="E22" s="99">
        <v>3285147</v>
      </c>
      <c r="F22" s="74">
        <v>930007</v>
      </c>
      <c r="G22" s="75">
        <f t="shared" si="0"/>
        <v>0.28309448557400935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1538450</v>
      </c>
      <c r="F23" s="74">
        <v>262574</v>
      </c>
      <c r="G23" s="75">
        <f t="shared" si="0"/>
        <v>0.17067438005785043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858270</v>
      </c>
      <c r="F24" s="74">
        <v>203236.5</v>
      </c>
      <c r="G24" s="75">
        <f>F24/E24</f>
        <v>0.23679786081303086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215902</v>
      </c>
      <c r="F25" s="74">
        <v>215902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58551</v>
      </c>
      <c r="F27" s="74">
        <v>12156</v>
      </c>
      <c r="G27" s="75">
        <f>F27/E27</f>
        <v>0.20761387508326073</v>
      </c>
      <c r="H27" s="15"/>
    </row>
    <row r="28" spans="1:8" ht="15.75" x14ac:dyDescent="0.25">
      <c r="A28" s="93" t="s">
        <v>131</v>
      </c>
      <c r="B28" s="13"/>
      <c r="C28" s="14"/>
      <c r="D28" s="73">
        <v>1</v>
      </c>
      <c r="E28" s="99">
        <v>95941</v>
      </c>
      <c r="F28" s="74">
        <v>5899.5</v>
      </c>
      <c r="G28" s="100">
        <f>F28/E28</f>
        <v>6.1490916292304645E-2</v>
      </c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191785</v>
      </c>
      <c r="F29" s="74">
        <v>76696</v>
      </c>
      <c r="G29" s="75">
        <f>F29/E29</f>
        <v>0.39990614490184323</v>
      </c>
      <c r="H29" s="15"/>
    </row>
    <row r="30" spans="1:8" ht="15.75" x14ac:dyDescent="0.25">
      <c r="A30" s="70" t="s">
        <v>125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132</v>
      </c>
      <c r="B31" s="13"/>
      <c r="C31" s="14"/>
      <c r="D31" s="73">
        <v>1</v>
      </c>
      <c r="E31" s="103">
        <v>97111</v>
      </c>
      <c r="F31" s="74">
        <v>32195.5</v>
      </c>
      <c r="G31" s="100">
        <f>F31/E31</f>
        <v>0.33153298802401376</v>
      </c>
      <c r="H31" s="15"/>
    </row>
    <row r="32" spans="1:8" ht="15.75" x14ac:dyDescent="0.25">
      <c r="A32" s="70" t="s">
        <v>134</v>
      </c>
      <c r="B32" s="13"/>
      <c r="C32" s="14"/>
      <c r="D32" s="73"/>
      <c r="E32" s="103"/>
      <c r="F32" s="74"/>
      <c r="G32" s="100"/>
      <c r="H32" s="15"/>
    </row>
    <row r="33" spans="1:8" ht="15.75" x14ac:dyDescent="0.25">
      <c r="A33" s="70" t="s">
        <v>58</v>
      </c>
      <c r="B33" s="13"/>
      <c r="C33" s="14"/>
      <c r="D33" s="73">
        <v>7</v>
      </c>
      <c r="E33" s="103">
        <v>1172300</v>
      </c>
      <c r="F33" s="76">
        <v>275335</v>
      </c>
      <c r="G33" s="100">
        <f>F33/E33</f>
        <v>0.23486735477266912</v>
      </c>
      <c r="H33" s="15"/>
    </row>
    <row r="34" spans="1:8" ht="15.75" x14ac:dyDescent="0.25">
      <c r="A34" s="93" t="s">
        <v>59</v>
      </c>
      <c r="B34" s="13"/>
      <c r="C34" s="14"/>
      <c r="D34" s="73"/>
      <c r="E34" s="99"/>
      <c r="F34" s="74"/>
      <c r="G34" s="100"/>
      <c r="H34" s="15"/>
    </row>
    <row r="35" spans="1:8" ht="15.75" x14ac:dyDescent="0.25">
      <c r="A35" s="93" t="s">
        <v>101</v>
      </c>
      <c r="B35" s="13"/>
      <c r="C35" s="14"/>
      <c r="D35" s="73">
        <v>1</v>
      </c>
      <c r="E35" s="99">
        <v>159535</v>
      </c>
      <c r="F35" s="74">
        <v>47939</v>
      </c>
      <c r="G35" s="100">
        <f>F35/E35</f>
        <v>0.3004920550349453</v>
      </c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>
        <v>6300</v>
      </c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13869107</v>
      </c>
      <c r="F40" s="82">
        <f>SUM(F9:F39)</f>
        <v>3519544</v>
      </c>
      <c r="G40" s="83">
        <f>F40/E40</f>
        <v>0.25376860961560105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144</v>
      </c>
      <c r="F43" s="25" t="s">
        <v>144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145</v>
      </c>
      <c r="F44" s="88" t="s">
        <v>8</v>
      </c>
      <c r="G44" s="88" t="s">
        <v>146</v>
      </c>
      <c r="H44" s="15"/>
    </row>
    <row r="45" spans="1:8" ht="15.75" x14ac:dyDescent="0.25">
      <c r="A45" s="27" t="s">
        <v>33</v>
      </c>
      <c r="B45" s="28"/>
      <c r="C45" s="14"/>
      <c r="D45" s="73">
        <v>72</v>
      </c>
      <c r="E45" s="74">
        <v>8715091.25</v>
      </c>
      <c r="F45" s="74">
        <v>402277.75</v>
      </c>
      <c r="G45" s="75">
        <f>1-(+F45/E45)</f>
        <v>0.95384124635528056</v>
      </c>
      <c r="H45" s="15"/>
    </row>
    <row r="46" spans="1:8" ht="15.75" x14ac:dyDescent="0.25">
      <c r="A46" s="27" t="s">
        <v>34</v>
      </c>
      <c r="B46" s="28"/>
      <c r="C46" s="14"/>
      <c r="D46" s="73">
        <v>8</v>
      </c>
      <c r="E46" s="74">
        <v>2596927.66</v>
      </c>
      <c r="F46" s="74">
        <v>312852.24</v>
      </c>
      <c r="G46" s="75">
        <f t="shared" ref="G46:G55" si="1">1-(+F46/E46)</f>
        <v>0.87952985952639129</v>
      </c>
      <c r="H46" s="15"/>
    </row>
    <row r="47" spans="1:8" ht="15.75" x14ac:dyDescent="0.25">
      <c r="A47" s="27" t="s">
        <v>35</v>
      </c>
      <c r="B47" s="28"/>
      <c r="C47" s="14"/>
      <c r="D47" s="73">
        <v>183</v>
      </c>
      <c r="E47" s="74">
        <v>12126211.4</v>
      </c>
      <c r="F47" s="74">
        <v>886901.62</v>
      </c>
      <c r="G47" s="75">
        <f t="shared" si="1"/>
        <v>0.92686078192567223</v>
      </c>
      <c r="H47" s="15"/>
    </row>
    <row r="48" spans="1:8" ht="15.75" x14ac:dyDescent="0.25">
      <c r="A48" s="27" t="s">
        <v>36</v>
      </c>
      <c r="B48" s="28"/>
      <c r="C48" s="14"/>
      <c r="D48" s="73">
        <v>8</v>
      </c>
      <c r="E48" s="74">
        <v>2535104</v>
      </c>
      <c r="F48" s="74">
        <v>108956</v>
      </c>
      <c r="G48" s="75">
        <f t="shared" si="1"/>
        <v>0.95702109262578572</v>
      </c>
      <c r="H48" s="15"/>
    </row>
    <row r="49" spans="1:8" ht="15.75" x14ac:dyDescent="0.25">
      <c r="A49" s="27" t="s">
        <v>37</v>
      </c>
      <c r="B49" s="28"/>
      <c r="C49" s="14"/>
      <c r="D49" s="73">
        <v>124</v>
      </c>
      <c r="E49" s="74">
        <v>12719936.27</v>
      </c>
      <c r="F49" s="74">
        <v>1101538.3700000001</v>
      </c>
      <c r="G49" s="75">
        <f t="shared" si="1"/>
        <v>0.91340063765901247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1205088</v>
      </c>
      <c r="F50" s="74">
        <v>90838</v>
      </c>
      <c r="G50" s="75">
        <f t="shared" si="1"/>
        <v>0.92462127247138803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1431190</v>
      </c>
      <c r="F51" s="74">
        <v>169271.87</v>
      </c>
      <c r="G51" s="75">
        <f t="shared" si="1"/>
        <v>0.88172648635051953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230760</v>
      </c>
      <c r="F52" s="74">
        <v>24730</v>
      </c>
      <c r="G52" s="75">
        <f t="shared" si="1"/>
        <v>0.89283237996186515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470375</v>
      </c>
      <c r="F53" s="74">
        <v>69505.850000000006</v>
      </c>
      <c r="G53" s="75">
        <f t="shared" si="1"/>
        <v>0.85223311187882012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379400</v>
      </c>
      <c r="F54" s="74">
        <v>-39800</v>
      </c>
      <c r="G54" s="75">
        <f t="shared" si="1"/>
        <v>1.1049024775962046</v>
      </c>
      <c r="H54" s="15"/>
    </row>
    <row r="55" spans="1:8" ht="15.75" x14ac:dyDescent="0.25">
      <c r="A55" s="27" t="s">
        <v>61</v>
      </c>
      <c r="B55" s="30"/>
      <c r="C55" s="14"/>
      <c r="D55" s="73">
        <v>803</v>
      </c>
      <c r="E55" s="74">
        <v>70483130.230000004</v>
      </c>
      <c r="F55" s="74">
        <v>8312432.6799999997</v>
      </c>
      <c r="G55" s="75">
        <f t="shared" si="1"/>
        <v>0.88206493308576206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1222</v>
      </c>
      <c r="E62" s="82">
        <f>SUM(E45:E61)</f>
        <v>112893213.81</v>
      </c>
      <c r="F62" s="82">
        <f>SUM(F45:F61)</f>
        <v>11439504.379999999</v>
      </c>
      <c r="G62" s="83">
        <f>1-(F62/E62)</f>
        <v>0.89866968975431283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14959048.379999999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8.10937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119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74">
        <v>270167</v>
      </c>
      <c r="F10" s="74">
        <v>58599</v>
      </c>
      <c r="G10" s="75">
        <f>F10/E10</f>
        <v>0.21689917717559878</v>
      </c>
      <c r="H10" s="15"/>
    </row>
    <row r="11" spans="1:8" ht="15.75" x14ac:dyDescent="0.25">
      <c r="A11" s="93" t="s">
        <v>104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79143</v>
      </c>
      <c r="F12" s="74">
        <v>32659.5</v>
      </c>
      <c r="G12" s="75">
        <f>F12/E12</f>
        <v>0.41266441757325345</v>
      </c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74">
        <v>2350</v>
      </c>
      <c r="F13" s="74">
        <v>1156</v>
      </c>
      <c r="G13" s="75">
        <f>F13/E13</f>
        <v>0.49191489361702129</v>
      </c>
      <c r="H13" s="15"/>
    </row>
    <row r="14" spans="1:8" ht="15.75" x14ac:dyDescent="0.25">
      <c r="A14" s="93" t="s">
        <v>139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115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141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553584</v>
      </c>
      <c r="F18" s="74">
        <v>142944</v>
      </c>
      <c r="G18" s="75">
        <f>F18/E18</f>
        <v>0.25821555536287177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105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132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123</v>
      </c>
      <c r="B23" s="13"/>
      <c r="C23" s="14"/>
      <c r="D23" s="73">
        <v>4</v>
      </c>
      <c r="E23" s="74">
        <v>458031</v>
      </c>
      <c r="F23" s="74">
        <v>66308</v>
      </c>
      <c r="G23" s="75">
        <f>F23/E23</f>
        <v>0.14476749390325108</v>
      </c>
      <c r="H23" s="15"/>
    </row>
    <row r="24" spans="1:8" ht="15.75" x14ac:dyDescent="0.25">
      <c r="A24" s="93" t="s">
        <v>150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25116</v>
      </c>
      <c r="F25" s="74">
        <v>4345</v>
      </c>
      <c r="G25" s="75">
        <f>F25/E25</f>
        <v>0.17299729256250995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73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113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106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1000</v>
      </c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10</v>
      </c>
      <c r="E39" s="82">
        <f>SUM(E9:E38)</f>
        <v>1388391</v>
      </c>
      <c r="F39" s="82">
        <f>SUM(F9:F38)</f>
        <v>307011.5</v>
      </c>
      <c r="G39" s="83">
        <f>F39/E39</f>
        <v>0.22112754980405375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60</v>
      </c>
      <c r="E46" s="74">
        <v>1618654</v>
      </c>
      <c r="F46" s="74">
        <v>140739.71</v>
      </c>
      <c r="G46" s="75">
        <f>1-(+F46/E46)</f>
        <v>0.91305139331815199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1065169.5</v>
      </c>
      <c r="F47" s="74">
        <v>56133.23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45</v>
      </c>
      <c r="E48" s="74">
        <v>2643157</v>
      </c>
      <c r="F48" s="74">
        <v>287215.40999999997</v>
      </c>
      <c r="G48" s="75">
        <f>1-(+F48/E48)</f>
        <v>0.89133622785176969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1462875</v>
      </c>
      <c r="F50" s="74">
        <v>63024.02</v>
      </c>
      <c r="G50" s="75">
        <f>1-(+F50/E50)</f>
        <v>0.95691769973511065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621</v>
      </c>
      <c r="E54" s="74">
        <v>34479854.140000001</v>
      </c>
      <c r="F54" s="74">
        <v>4130824.27</v>
      </c>
      <c r="G54" s="75">
        <f>1-(+F54/E54)</f>
        <v>0.88019600508669671</v>
      </c>
      <c r="H54" s="15"/>
    </row>
    <row r="55" spans="1:8" ht="15.75" x14ac:dyDescent="0.25">
      <c r="A55" s="27" t="s">
        <v>62</v>
      </c>
      <c r="B55" s="30"/>
      <c r="C55" s="14"/>
      <c r="D55" s="73">
        <v>3</v>
      </c>
      <c r="E55" s="74">
        <v>76098.240000000005</v>
      </c>
      <c r="F55" s="74">
        <v>10727.78</v>
      </c>
      <c r="G55" s="75">
        <f>1-(+F55/E55)</f>
        <v>0.85902722585962565</v>
      </c>
      <c r="H55" s="15"/>
    </row>
    <row r="56" spans="1:8" ht="15.75" x14ac:dyDescent="0.25">
      <c r="A56" s="72" t="s">
        <v>135</v>
      </c>
      <c r="B56" s="30"/>
      <c r="C56" s="14"/>
      <c r="D56" s="73">
        <v>130</v>
      </c>
      <c r="E56" s="74">
        <v>11639621.74</v>
      </c>
      <c r="F56" s="74">
        <v>1135279.3999999999</v>
      </c>
      <c r="G56" s="75">
        <f>1-(+F56/E56)</f>
        <v>0.90246423592112368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884</v>
      </c>
      <c r="E62" s="82">
        <f>SUM(E44:E61)</f>
        <v>52985429.620000005</v>
      </c>
      <c r="F62" s="82">
        <f>SUM(F44:F61)</f>
        <v>5823943.8200000003</v>
      </c>
      <c r="G62" s="83">
        <f>1-(+F62/E62)</f>
        <v>0.89008405024233905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6130955.3200000003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8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119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6</v>
      </c>
      <c r="E11" s="99">
        <v>1113056</v>
      </c>
      <c r="F11" s="74">
        <v>140565.5</v>
      </c>
      <c r="G11" s="75">
        <f t="shared" ref="G11:G24" si="0">F11/E11</f>
        <v>0.12628789566742374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23570</v>
      </c>
      <c r="F13" s="74">
        <v>6210</v>
      </c>
      <c r="G13" s="75">
        <f t="shared" si="0"/>
        <v>0.26347051336444632</v>
      </c>
      <c r="H13" s="15"/>
    </row>
    <row r="14" spans="1:8" ht="15.75" x14ac:dyDescent="0.25">
      <c r="A14" s="93" t="s">
        <v>139</v>
      </c>
      <c r="B14" s="13"/>
      <c r="C14" s="14"/>
      <c r="D14" s="73">
        <v>2</v>
      </c>
      <c r="E14" s="99">
        <v>1317501</v>
      </c>
      <c r="F14" s="74">
        <v>53197.5</v>
      </c>
      <c r="G14" s="75">
        <f t="shared" si="0"/>
        <v>4.0377578461041015E-2</v>
      </c>
      <c r="H14" s="15"/>
    </row>
    <row r="15" spans="1:8" ht="15.75" x14ac:dyDescent="0.25">
      <c r="A15" s="93" t="s">
        <v>25</v>
      </c>
      <c r="B15" s="13"/>
      <c r="C15" s="14"/>
      <c r="D15" s="73">
        <v>2</v>
      </c>
      <c r="E15" s="99">
        <v>88190</v>
      </c>
      <c r="F15" s="74">
        <v>17742.5</v>
      </c>
      <c r="G15" s="75">
        <f t="shared" si="0"/>
        <v>0.2011849416033564</v>
      </c>
      <c r="H15" s="15"/>
    </row>
    <row r="16" spans="1:8" ht="15.75" x14ac:dyDescent="0.25">
      <c r="A16" s="93" t="s">
        <v>115</v>
      </c>
      <c r="B16" s="13"/>
      <c r="C16" s="14"/>
      <c r="D16" s="73">
        <v>1</v>
      </c>
      <c r="E16" s="99">
        <v>38157</v>
      </c>
      <c r="F16" s="74">
        <v>17475.5</v>
      </c>
      <c r="G16" s="75">
        <f t="shared" si="0"/>
        <v>0.45798935975050448</v>
      </c>
      <c r="H16" s="15"/>
    </row>
    <row r="17" spans="1:8" ht="15.75" x14ac:dyDescent="0.25">
      <c r="A17" s="93" t="s">
        <v>141</v>
      </c>
      <c r="B17" s="13"/>
      <c r="C17" s="14"/>
      <c r="D17" s="73">
        <v>2</v>
      </c>
      <c r="E17" s="99">
        <v>400371</v>
      </c>
      <c r="F17" s="74">
        <v>38489.5</v>
      </c>
      <c r="G17" s="75">
        <f t="shared" si="0"/>
        <v>9.6134585172252734E-2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433228</v>
      </c>
      <c r="F18" s="74">
        <v>103379</v>
      </c>
      <c r="G18" s="75">
        <f t="shared" si="0"/>
        <v>0.23862492729001819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995430</v>
      </c>
      <c r="F19" s="74">
        <v>398637</v>
      </c>
      <c r="G19" s="75">
        <f t="shared" si="0"/>
        <v>0.40046713480606372</v>
      </c>
      <c r="H19" s="15"/>
    </row>
    <row r="20" spans="1:8" ht="15.75" x14ac:dyDescent="0.25">
      <c r="A20" s="93" t="s">
        <v>105</v>
      </c>
      <c r="B20" s="13"/>
      <c r="C20" s="14"/>
      <c r="D20" s="73">
        <v>13</v>
      </c>
      <c r="E20" s="99">
        <v>54300</v>
      </c>
      <c r="F20" s="74">
        <v>24911.5</v>
      </c>
      <c r="G20" s="75">
        <f t="shared" si="0"/>
        <v>0.45877532228360957</v>
      </c>
      <c r="H20" s="15"/>
    </row>
    <row r="21" spans="1:8" ht="15.75" x14ac:dyDescent="0.25">
      <c r="A21" s="93" t="s">
        <v>132</v>
      </c>
      <c r="B21" s="13"/>
      <c r="C21" s="14"/>
      <c r="D21" s="73">
        <v>1</v>
      </c>
      <c r="E21" s="99">
        <v>190673</v>
      </c>
      <c r="F21" s="74">
        <v>78328</v>
      </c>
      <c r="G21" s="75">
        <f t="shared" si="0"/>
        <v>0.41079754343824243</v>
      </c>
      <c r="H21" s="15"/>
    </row>
    <row r="22" spans="1:8" ht="15.75" x14ac:dyDescent="0.25">
      <c r="A22" s="93" t="s">
        <v>136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123</v>
      </c>
      <c r="B23" s="13"/>
      <c r="C23" s="14"/>
      <c r="D23" s="73">
        <v>6</v>
      </c>
      <c r="E23" s="99">
        <v>1211161</v>
      </c>
      <c r="F23" s="74">
        <v>281272.5</v>
      </c>
      <c r="G23" s="75">
        <f t="shared" si="0"/>
        <v>0.23223378229649072</v>
      </c>
      <c r="H23" s="15"/>
    </row>
    <row r="24" spans="1:8" ht="15.75" x14ac:dyDescent="0.25">
      <c r="A24" s="93" t="s">
        <v>150</v>
      </c>
      <c r="B24" s="13"/>
      <c r="C24" s="14"/>
      <c r="D24" s="73">
        <v>5</v>
      </c>
      <c r="E24" s="99">
        <v>676381</v>
      </c>
      <c r="F24" s="74">
        <v>149155</v>
      </c>
      <c r="G24" s="75">
        <f t="shared" si="0"/>
        <v>0.22051920441289746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609635</v>
      </c>
      <c r="F25" s="74">
        <v>194282.5</v>
      </c>
      <c r="G25" s="75">
        <f>F25/E25</f>
        <v>0.31868659115700376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73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15961</v>
      </c>
      <c r="F30" s="74">
        <v>4337</v>
      </c>
      <c r="G30" s="75">
        <f>F30/E30</f>
        <v>0.27172482927134889</v>
      </c>
      <c r="H30" s="15"/>
    </row>
    <row r="31" spans="1:8" ht="15.75" x14ac:dyDescent="0.25">
      <c r="A31" s="70" t="s">
        <v>113</v>
      </c>
      <c r="B31" s="13"/>
      <c r="C31" s="14"/>
      <c r="D31" s="73">
        <v>1</v>
      </c>
      <c r="E31" s="99">
        <v>20127</v>
      </c>
      <c r="F31" s="74">
        <v>8085</v>
      </c>
      <c r="G31" s="75">
        <f>F31/E31</f>
        <v>0.40169921001639591</v>
      </c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109343</v>
      </c>
      <c r="F32" s="74">
        <v>23346</v>
      </c>
      <c r="G32" s="75">
        <f>F32/E32</f>
        <v>0.21351161025397145</v>
      </c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99">
        <v>23040</v>
      </c>
      <c r="F33" s="74">
        <v>4401.5</v>
      </c>
      <c r="G33" s="75">
        <f>F33/E33</f>
        <v>0.1910373263888889</v>
      </c>
      <c r="H33" s="15"/>
    </row>
    <row r="34" spans="1:8" ht="15.75" x14ac:dyDescent="0.25">
      <c r="A34" s="70" t="s">
        <v>106</v>
      </c>
      <c r="B34" s="13"/>
      <c r="C34" s="14"/>
      <c r="D34" s="73">
        <v>7</v>
      </c>
      <c r="E34" s="99">
        <v>1299020</v>
      </c>
      <c r="F34" s="74">
        <v>115639.5</v>
      </c>
      <c r="G34" s="75">
        <f>F34/E34</f>
        <v>8.9020569352280948E-2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59</v>
      </c>
      <c r="E39" s="82">
        <f>SUM(E9:E38)</f>
        <v>8619144</v>
      </c>
      <c r="F39" s="82">
        <f>SUM(F9:F38)</f>
        <v>1659455</v>
      </c>
      <c r="G39" s="83">
        <f>F39/E39</f>
        <v>0.1925313000919813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145</v>
      </c>
      <c r="E44" s="74">
        <v>12227489.199999999</v>
      </c>
      <c r="F44" s="74">
        <v>705994.67</v>
      </c>
      <c r="G44" s="75">
        <f>1-(+F44/E44)</f>
        <v>0.94226168116345588</v>
      </c>
      <c r="H44" s="15"/>
    </row>
    <row r="45" spans="1:8" ht="15.75" x14ac:dyDescent="0.25">
      <c r="A45" s="27" t="s">
        <v>34</v>
      </c>
      <c r="B45" s="28"/>
      <c r="C45" s="14"/>
      <c r="D45" s="73">
        <v>5</v>
      </c>
      <c r="E45" s="74">
        <v>2713941.65</v>
      </c>
      <c r="F45" s="74">
        <v>250064.45</v>
      </c>
      <c r="G45" s="75">
        <f t="shared" ref="G45:G53" si="1">1-(+F45/E45)</f>
        <v>0.90785931230319561</v>
      </c>
      <c r="H45" s="15"/>
    </row>
    <row r="46" spans="1:8" ht="15.75" x14ac:dyDescent="0.25">
      <c r="A46" s="27" t="s">
        <v>35</v>
      </c>
      <c r="B46" s="28"/>
      <c r="C46" s="14"/>
      <c r="D46" s="73">
        <v>244</v>
      </c>
      <c r="E46" s="74">
        <v>7043079.5</v>
      </c>
      <c r="F46" s="74">
        <v>539594.96</v>
      </c>
      <c r="G46" s="75">
        <f t="shared" si="1"/>
        <v>0.92338650160061375</v>
      </c>
      <c r="H46" s="15"/>
    </row>
    <row r="47" spans="1:8" ht="15.75" x14ac:dyDescent="0.25">
      <c r="A47" s="27" t="s">
        <v>36</v>
      </c>
      <c r="B47" s="28"/>
      <c r="C47" s="14"/>
      <c r="D47" s="73">
        <v>36</v>
      </c>
      <c r="E47" s="74">
        <v>3546479.74</v>
      </c>
      <c r="F47" s="74">
        <v>241093.5</v>
      </c>
      <c r="G47" s="75">
        <f t="shared" si="1"/>
        <v>0.93201892646368256</v>
      </c>
      <c r="H47" s="15"/>
    </row>
    <row r="48" spans="1:8" ht="15.75" x14ac:dyDescent="0.25">
      <c r="A48" s="27" t="s">
        <v>37</v>
      </c>
      <c r="B48" s="28"/>
      <c r="C48" s="14"/>
      <c r="D48" s="73">
        <v>93</v>
      </c>
      <c r="E48" s="74">
        <v>12424338.630000001</v>
      </c>
      <c r="F48" s="74">
        <v>956227.9</v>
      </c>
      <c r="G48" s="75">
        <f t="shared" si="1"/>
        <v>0.92303591132882701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20</v>
      </c>
      <c r="E50" s="74">
        <v>1786660</v>
      </c>
      <c r="F50" s="74">
        <v>150145</v>
      </c>
      <c r="G50" s="75">
        <f t="shared" si="1"/>
        <v>0.91596330583323071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244580</v>
      </c>
      <c r="F51" s="74">
        <v>26690</v>
      </c>
      <c r="G51" s="75">
        <f t="shared" si="1"/>
        <v>0.89087415160683625</v>
      </c>
      <c r="H51" s="15"/>
    </row>
    <row r="52" spans="1:8" ht="15.75" x14ac:dyDescent="0.25">
      <c r="A52" s="27" t="s">
        <v>41</v>
      </c>
      <c r="B52" s="28"/>
      <c r="C52" s="14"/>
      <c r="D52" s="73">
        <v>3</v>
      </c>
      <c r="E52" s="74">
        <v>197600</v>
      </c>
      <c r="F52" s="74">
        <v>46950</v>
      </c>
      <c r="G52" s="75">
        <f t="shared" si="1"/>
        <v>0.7623987854251012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124400</v>
      </c>
      <c r="F53" s="74">
        <v>21400</v>
      </c>
      <c r="G53" s="75">
        <f t="shared" si="1"/>
        <v>0.82797427652733124</v>
      </c>
      <c r="H53" s="15"/>
    </row>
    <row r="54" spans="1:8" ht="15.75" x14ac:dyDescent="0.25">
      <c r="A54" s="27" t="s">
        <v>61</v>
      </c>
      <c r="B54" s="30"/>
      <c r="C54" s="14"/>
      <c r="D54" s="73">
        <v>1395</v>
      </c>
      <c r="E54" s="74">
        <v>85752501.829999998</v>
      </c>
      <c r="F54" s="74">
        <v>9783333.5399999991</v>
      </c>
      <c r="G54" s="75">
        <f>1-(+F54/E54)</f>
        <v>0.88591197538008903</v>
      </c>
      <c r="H54" s="15"/>
    </row>
    <row r="55" spans="1:8" ht="15.75" x14ac:dyDescent="0.25">
      <c r="A55" s="27" t="s">
        <v>62</v>
      </c>
      <c r="B55" s="30"/>
      <c r="C55" s="14"/>
      <c r="D55" s="73">
        <v>20</v>
      </c>
      <c r="E55" s="74">
        <v>590735.28</v>
      </c>
      <c r="F55" s="74">
        <v>66738.31</v>
      </c>
      <c r="G55" s="75">
        <f>1-(+F55/E55)</f>
        <v>0.88702501397918876</v>
      </c>
      <c r="H55" s="15"/>
    </row>
    <row r="56" spans="1:8" ht="15.75" x14ac:dyDescent="0.25">
      <c r="A56" s="72" t="s">
        <v>135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1966</v>
      </c>
      <c r="E62" s="82">
        <f>SUM(E44:E61)</f>
        <v>126651805.83000001</v>
      </c>
      <c r="F62" s="82">
        <f>SUM(F44:F61)</f>
        <v>12788232.33</v>
      </c>
      <c r="G62" s="83">
        <f>1-(F62/E62)</f>
        <v>0.89902842485195067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14447687.33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8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193158</v>
      </c>
      <c r="F9" s="74">
        <v>40004.5</v>
      </c>
      <c r="G9" s="75">
        <f>F9/E9</f>
        <v>0.20710765280236904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120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100</v>
      </c>
      <c r="B14" s="13"/>
      <c r="C14" s="14"/>
      <c r="D14" s="73">
        <v>1</v>
      </c>
      <c r="E14" s="74">
        <v>991</v>
      </c>
      <c r="F14" s="74">
        <v>-147</v>
      </c>
      <c r="G14" s="75">
        <f>F14/E14</f>
        <v>-0.14833501513622604</v>
      </c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35368</v>
      </c>
      <c r="F15" s="74">
        <v>2852.5</v>
      </c>
      <c r="G15" s="75">
        <f>F15/E15</f>
        <v>8.0652001809545348E-2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81868</v>
      </c>
      <c r="F18" s="74">
        <v>29229.5</v>
      </c>
      <c r="G18" s="75">
        <f>F18/E18</f>
        <v>0.35703205159525087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70890</v>
      </c>
      <c r="F31" s="74">
        <v>23145</v>
      </c>
      <c r="G31" s="75">
        <f>F31/E31</f>
        <v>0.32649174777824796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124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140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7</v>
      </c>
      <c r="E39" s="82">
        <f>SUM(E9:E38)</f>
        <v>382275</v>
      </c>
      <c r="F39" s="82">
        <f>SUM(F9:F38)</f>
        <v>95084.5</v>
      </c>
      <c r="G39" s="83">
        <f>F39/E39</f>
        <v>0.24873324177620823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24</v>
      </c>
      <c r="E44" s="74">
        <v>846462.4</v>
      </c>
      <c r="F44" s="74">
        <v>56705.9</v>
      </c>
      <c r="G44" s="75">
        <f>1-(+F44/E44)</f>
        <v>0.9330083651677854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38</v>
      </c>
      <c r="E46" s="74">
        <v>1012694.5</v>
      </c>
      <c r="F46" s="74">
        <v>112618.5</v>
      </c>
      <c r="G46" s="75">
        <f>1-(+F46/E46)</f>
        <v>0.88879321453804683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1014947</v>
      </c>
      <c r="F47" s="74">
        <v>110751.5</v>
      </c>
      <c r="G47" s="75">
        <f>1-(+F47/E47)</f>
        <v>0.89087952375838342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32</v>
      </c>
      <c r="E48" s="74">
        <v>894408</v>
      </c>
      <c r="F48" s="74">
        <v>85085</v>
      </c>
      <c r="G48" s="75">
        <f>1-(+F48/E48)</f>
        <v>0.90487003694063561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11</v>
      </c>
      <c r="E50" s="74">
        <v>532516</v>
      </c>
      <c r="F50" s="74">
        <v>55113.5</v>
      </c>
      <c r="G50" s="75">
        <f>1-(+F50/E50)</f>
        <v>0.89650357923517787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323</v>
      </c>
      <c r="E53" s="74">
        <v>20350150.66</v>
      </c>
      <c r="F53" s="74">
        <v>2356853.4700000002</v>
      </c>
      <c r="G53" s="75">
        <f>1-(+F53/E53)</f>
        <v>0.88418496209796604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440</v>
      </c>
      <c r="E60" s="82">
        <f>SUM(E44:E59)</f>
        <v>24651178.560000002</v>
      </c>
      <c r="F60" s="82">
        <f>SUM(F44:F59)</f>
        <v>2777127.87</v>
      </c>
      <c r="G60" s="83">
        <f>1-(F60/E60)</f>
        <v>0.88734299809477346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2872212.37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8.10937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1331813</v>
      </c>
      <c r="F10" s="74">
        <v>237671</v>
      </c>
      <c r="G10" s="104">
        <f>F10/E10</f>
        <v>0.17845673529241718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249677</v>
      </c>
      <c r="F11" s="74">
        <v>85392.6</v>
      </c>
      <c r="G11" s="104">
        <f>F11/E11</f>
        <v>0.34201227986558635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67078</v>
      </c>
      <c r="F12" s="74">
        <v>22798</v>
      </c>
      <c r="G12" s="104">
        <f>F12/E12</f>
        <v>0.33987298369062879</v>
      </c>
      <c r="H12" s="15"/>
    </row>
    <row r="13" spans="1:8" ht="15.75" x14ac:dyDescent="0.25">
      <c r="A13" s="93" t="s">
        <v>74</v>
      </c>
      <c r="B13" s="13"/>
      <c r="C13" s="14"/>
      <c r="D13" s="73">
        <v>27</v>
      </c>
      <c r="E13" s="74">
        <v>3710922</v>
      </c>
      <c r="F13" s="74">
        <v>746238</v>
      </c>
      <c r="G13" s="104">
        <f>F13/E13</f>
        <v>0.2010923430888604</v>
      </c>
      <c r="H13" s="15"/>
    </row>
    <row r="14" spans="1:8" ht="15.75" x14ac:dyDescent="0.25">
      <c r="A14" s="93" t="s">
        <v>128</v>
      </c>
      <c r="B14" s="13"/>
      <c r="C14" s="14"/>
      <c r="D14" s="73">
        <v>1</v>
      </c>
      <c r="E14" s="74">
        <v>46372</v>
      </c>
      <c r="F14" s="74">
        <v>27374</v>
      </c>
      <c r="G14" s="104">
        <f>F14/E14</f>
        <v>0.59031311998619862</v>
      </c>
      <c r="H14" s="15"/>
    </row>
    <row r="15" spans="1:8" ht="15.75" x14ac:dyDescent="0.25">
      <c r="A15" s="93" t="s">
        <v>117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126</v>
      </c>
      <c r="B16" s="13"/>
      <c r="C16" s="14"/>
      <c r="D16" s="73">
        <v>1</v>
      </c>
      <c r="E16" s="74">
        <v>48836</v>
      </c>
      <c r="F16" s="74">
        <v>19764</v>
      </c>
      <c r="G16" s="104">
        <f t="shared" ref="G16:G22" si="0">F16/E16</f>
        <v>0.40470144975018429</v>
      </c>
      <c r="H16" s="15"/>
    </row>
    <row r="17" spans="1:8" ht="15.75" x14ac:dyDescent="0.25">
      <c r="A17" s="93" t="s">
        <v>55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1399791</v>
      </c>
      <c r="F18" s="74">
        <v>397810</v>
      </c>
      <c r="G18" s="104">
        <f t="shared" si="0"/>
        <v>0.2841924258692905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1887974</v>
      </c>
      <c r="F19" s="74">
        <v>683824</v>
      </c>
      <c r="G19" s="104">
        <f t="shared" si="0"/>
        <v>0.36219990317663275</v>
      </c>
      <c r="H19" s="15"/>
    </row>
    <row r="20" spans="1:8" ht="15.75" x14ac:dyDescent="0.25">
      <c r="A20" s="70" t="s">
        <v>134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3151037.25</v>
      </c>
      <c r="F21" s="74">
        <v>537964.75</v>
      </c>
      <c r="G21" s="104">
        <f t="shared" si="0"/>
        <v>0.17072624260471692</v>
      </c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74">
        <v>387528</v>
      </c>
      <c r="F22" s="74">
        <v>37594</v>
      </c>
      <c r="G22" s="104">
        <f t="shared" si="0"/>
        <v>9.7009764455729647E-2</v>
      </c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76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6</v>
      </c>
      <c r="E25" s="74">
        <v>1176103</v>
      </c>
      <c r="F25" s="74">
        <v>265765</v>
      </c>
      <c r="G25" s="104">
        <f>F25/E25</f>
        <v>0.22597085459351773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234871</v>
      </c>
      <c r="F26" s="74">
        <v>234871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63151</v>
      </c>
      <c r="F28" s="74">
        <v>18451</v>
      </c>
      <c r="G28" s="104">
        <f>F28/E28</f>
        <v>0.29217272885623347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77</v>
      </c>
      <c r="B31" s="13"/>
      <c r="C31" s="14"/>
      <c r="D31" s="73">
        <v>2</v>
      </c>
      <c r="E31" s="74">
        <v>110177</v>
      </c>
      <c r="F31" s="74">
        <v>55984</v>
      </c>
      <c r="G31" s="104">
        <f>F31/E31</f>
        <v>0.50812783067246337</v>
      </c>
      <c r="H31" s="15"/>
    </row>
    <row r="32" spans="1:8" ht="15.75" x14ac:dyDescent="0.25">
      <c r="A32" s="70" t="s">
        <v>142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2</v>
      </c>
      <c r="E33" s="74">
        <v>821877</v>
      </c>
      <c r="F33" s="74">
        <v>241850.7</v>
      </c>
      <c r="G33" s="104">
        <f>F33/E33</f>
        <v>0.29426629532156273</v>
      </c>
      <c r="H33" s="15"/>
    </row>
    <row r="34" spans="1:8" ht="15.75" x14ac:dyDescent="0.25">
      <c r="A34" s="70" t="s">
        <v>78</v>
      </c>
      <c r="B34" s="13"/>
      <c r="C34" s="14"/>
      <c r="D34" s="73">
        <v>3</v>
      </c>
      <c r="E34" s="74">
        <v>2415661</v>
      </c>
      <c r="F34" s="74">
        <v>543932</v>
      </c>
      <c r="G34" s="104">
        <f>F34/E34</f>
        <v>0.22516901171149428</v>
      </c>
      <c r="H34" s="15"/>
    </row>
    <row r="35" spans="1:8" x14ac:dyDescent="0.2">
      <c r="A35" s="16" t="s">
        <v>28</v>
      </c>
      <c r="B35" s="13"/>
      <c r="C35" s="14"/>
      <c r="D35" s="77"/>
      <c r="E35" s="95">
        <v>11600</v>
      </c>
      <c r="F35" s="74">
        <v>2320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>
        <v>7990.5</v>
      </c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79</v>
      </c>
      <c r="E39" s="82">
        <f>SUM(E9:E38)</f>
        <v>17114468.25</v>
      </c>
      <c r="F39" s="82">
        <f>SUM(F9:F38)</f>
        <v>4167594.5500000003</v>
      </c>
      <c r="G39" s="106">
        <f>F39/E39</f>
        <v>0.24351294408460517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107</v>
      </c>
      <c r="E44" s="74">
        <v>16623184.9</v>
      </c>
      <c r="F44" s="74">
        <v>920741.51</v>
      </c>
      <c r="G44" s="104">
        <f>1-(+F44/E44)</f>
        <v>0.94461100471787451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3536520.92</v>
      </c>
      <c r="F45" s="74">
        <v>397528.48</v>
      </c>
      <c r="G45" s="104">
        <f>1-(+F45/E45)</f>
        <v>0.88759334696654357</v>
      </c>
      <c r="H45" s="15"/>
    </row>
    <row r="46" spans="1:8" ht="15.75" x14ac:dyDescent="0.25">
      <c r="A46" s="27" t="s">
        <v>35</v>
      </c>
      <c r="B46" s="28"/>
      <c r="C46" s="14"/>
      <c r="D46" s="73">
        <v>334</v>
      </c>
      <c r="E46" s="74">
        <v>24662759.5</v>
      </c>
      <c r="F46" s="74">
        <v>1194633.48</v>
      </c>
      <c r="G46" s="104">
        <f>1-(+F46/E46)</f>
        <v>0.95156124033890044</v>
      </c>
      <c r="H46" s="15"/>
    </row>
    <row r="47" spans="1:8" ht="15.75" x14ac:dyDescent="0.25">
      <c r="A47" s="27" t="s">
        <v>36</v>
      </c>
      <c r="B47" s="28"/>
      <c r="C47" s="14"/>
      <c r="D47" s="73">
        <v>35</v>
      </c>
      <c r="E47" s="74">
        <v>2623903.5</v>
      </c>
      <c r="F47" s="74">
        <v>243045.3</v>
      </c>
      <c r="G47" s="104">
        <f>1-(+F47/E47)</f>
        <v>0.90737262250688722</v>
      </c>
      <c r="H47" s="15"/>
    </row>
    <row r="48" spans="1:8" ht="15.75" x14ac:dyDescent="0.25">
      <c r="A48" s="27" t="s">
        <v>37</v>
      </c>
      <c r="B48" s="28"/>
      <c r="C48" s="14"/>
      <c r="D48" s="73">
        <v>128</v>
      </c>
      <c r="E48" s="74">
        <v>19377815.52</v>
      </c>
      <c r="F48" s="74">
        <v>1365484.66</v>
      </c>
      <c r="G48" s="104">
        <f>1-(+F48/E48)</f>
        <v>0.92953361236251464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15"/>
    </row>
    <row r="50" spans="1:8" ht="15.75" x14ac:dyDescent="0.25">
      <c r="A50" s="27" t="s">
        <v>39</v>
      </c>
      <c r="B50" s="28"/>
      <c r="C50" s="14"/>
      <c r="D50" s="73">
        <v>49</v>
      </c>
      <c r="E50" s="74">
        <v>6798096.5</v>
      </c>
      <c r="F50" s="74">
        <v>460842.06</v>
      </c>
      <c r="G50" s="104">
        <f>1-(+F50/E50)</f>
        <v>0.93221013264521913</v>
      </c>
      <c r="H50" s="15"/>
    </row>
    <row r="51" spans="1:8" ht="15.75" x14ac:dyDescent="0.25">
      <c r="A51" s="27" t="s">
        <v>40</v>
      </c>
      <c r="B51" s="28"/>
      <c r="C51" s="14"/>
      <c r="D51" s="73">
        <v>8</v>
      </c>
      <c r="E51" s="74">
        <v>888610</v>
      </c>
      <c r="F51" s="74">
        <v>71520</v>
      </c>
      <c r="G51" s="104">
        <f>1-(+F51/E51)</f>
        <v>0.91951474775210718</v>
      </c>
      <c r="H51" s="15"/>
    </row>
    <row r="52" spans="1:8" ht="15.75" x14ac:dyDescent="0.25">
      <c r="A52" s="54" t="s">
        <v>41</v>
      </c>
      <c r="B52" s="28"/>
      <c r="C52" s="14"/>
      <c r="D52" s="73">
        <v>6</v>
      </c>
      <c r="E52" s="74">
        <v>508600</v>
      </c>
      <c r="F52" s="74">
        <v>57550</v>
      </c>
      <c r="G52" s="104">
        <f>1-(+F52/E52)</f>
        <v>0.88684624459300043</v>
      </c>
      <c r="H52" s="15"/>
    </row>
    <row r="53" spans="1:8" ht="15.75" x14ac:dyDescent="0.25">
      <c r="A53" s="55" t="s">
        <v>60</v>
      </c>
      <c r="B53" s="28"/>
      <c r="C53" s="14"/>
      <c r="D53" s="73">
        <v>2</v>
      </c>
      <c r="E53" s="74">
        <v>90200</v>
      </c>
      <c r="F53" s="74">
        <v>31000</v>
      </c>
      <c r="G53" s="104">
        <f>1-(+F53/E53)</f>
        <v>0.65631929046563187</v>
      </c>
      <c r="H53" s="15"/>
    </row>
    <row r="54" spans="1:8" ht="15.75" x14ac:dyDescent="0.25">
      <c r="A54" s="27" t="s">
        <v>102</v>
      </c>
      <c r="B54" s="28"/>
      <c r="C54" s="14"/>
      <c r="D54" s="73">
        <v>1506</v>
      </c>
      <c r="E54" s="74">
        <v>111363906.34</v>
      </c>
      <c r="F54" s="74">
        <v>13012247.35</v>
      </c>
      <c r="G54" s="104">
        <f>1-(+F54/E54)</f>
        <v>0.8831556131815913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29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2181</v>
      </c>
      <c r="E61" s="82">
        <f>SUM(E44:E60)</f>
        <v>186473597.18000001</v>
      </c>
      <c r="F61" s="82">
        <f>SUM(F44:F60)</f>
        <v>17754592.84</v>
      </c>
      <c r="G61" s="110">
        <f>1-(+F61/E61)</f>
        <v>0.90478763155482134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21922187.390000001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7.8867187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OCTOBER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79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127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22</v>
      </c>
      <c r="E13" s="99">
        <v>2515264</v>
      </c>
      <c r="F13" s="111">
        <v>461913</v>
      </c>
      <c r="G13" s="104">
        <f>F13/E13</f>
        <v>0.18364394353833235</v>
      </c>
      <c r="H13" s="15"/>
    </row>
    <row r="14" spans="1:8" ht="15.75" x14ac:dyDescent="0.25">
      <c r="A14" s="93" t="s">
        <v>110</v>
      </c>
      <c r="B14" s="13"/>
      <c r="C14" s="14"/>
      <c r="D14" s="73">
        <v>2</v>
      </c>
      <c r="E14" s="99">
        <v>419508</v>
      </c>
      <c r="F14" s="111">
        <v>34381.5</v>
      </c>
      <c r="G14" s="104">
        <f>F14/E14</f>
        <v>8.1956720729998003E-2</v>
      </c>
      <c r="H14" s="15"/>
    </row>
    <row r="15" spans="1:8" ht="15.75" x14ac:dyDescent="0.25">
      <c r="A15" s="93" t="s">
        <v>112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107</v>
      </c>
      <c r="B16" s="13"/>
      <c r="C16" s="14"/>
      <c r="D16" s="73">
        <v>4</v>
      </c>
      <c r="E16" s="99">
        <v>483438</v>
      </c>
      <c r="F16" s="111">
        <v>119845</v>
      </c>
      <c r="G16" s="104">
        <f>F16/E16</f>
        <v>0.24790148891895133</v>
      </c>
      <c r="H16" s="15"/>
    </row>
    <row r="17" spans="1:8" ht="15.75" x14ac:dyDescent="0.25">
      <c r="A17" s="93" t="s">
        <v>80</v>
      </c>
      <c r="B17" s="13"/>
      <c r="C17" s="14"/>
      <c r="D17" s="73">
        <v>2</v>
      </c>
      <c r="E17" s="99">
        <v>760959</v>
      </c>
      <c r="F17" s="111">
        <v>162620</v>
      </c>
      <c r="G17" s="104">
        <f>F17/E17</f>
        <v>0.2137040234756406</v>
      </c>
      <c r="H17" s="15"/>
    </row>
    <row r="18" spans="1:8" ht="15.75" x14ac:dyDescent="0.25">
      <c r="A18" s="70" t="s">
        <v>118</v>
      </c>
      <c r="B18" s="13"/>
      <c r="C18" s="14"/>
      <c r="D18" s="73">
        <v>2</v>
      </c>
      <c r="E18" s="99">
        <v>291676</v>
      </c>
      <c r="F18" s="111">
        <v>-114784.38</v>
      </c>
      <c r="G18" s="104">
        <f>F18/E18</f>
        <v>-0.39353385263100155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1377938</v>
      </c>
      <c r="F19" s="111">
        <v>274617</v>
      </c>
      <c r="G19" s="104">
        <f>F19/E19</f>
        <v>0.19929561417131975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101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130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120</v>
      </c>
      <c r="B23" s="13"/>
      <c r="C23" s="14"/>
      <c r="D23" s="73">
        <v>3</v>
      </c>
      <c r="E23" s="99">
        <v>830294</v>
      </c>
      <c r="F23" s="111">
        <v>195005.89</v>
      </c>
      <c r="G23" s="104">
        <f t="shared" ref="G23:G29" si="0">F23/E23</f>
        <v>0.23486366275078469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1132602</v>
      </c>
      <c r="F24" s="111">
        <v>246793</v>
      </c>
      <c r="G24" s="104">
        <f t="shared" si="0"/>
        <v>0.21789913844404302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820773</v>
      </c>
      <c r="F25" s="111">
        <v>184731</v>
      </c>
      <c r="G25" s="104">
        <f t="shared" si="0"/>
        <v>0.22506953810615116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39720</v>
      </c>
      <c r="F29" s="111">
        <v>-1732</v>
      </c>
      <c r="G29" s="104">
        <f t="shared" si="0"/>
        <v>-4.3605236656596172E-2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99">
        <v>91591</v>
      </c>
      <c r="F32" s="111">
        <v>25644</v>
      </c>
      <c r="G32" s="104">
        <f>F32/E32</f>
        <v>0.27998384120710551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78</v>
      </c>
      <c r="B34" s="13"/>
      <c r="C34" s="14"/>
      <c r="D34" s="73">
        <v>6</v>
      </c>
      <c r="E34" s="99">
        <v>2845500</v>
      </c>
      <c r="F34" s="111">
        <v>510324</v>
      </c>
      <c r="G34" s="104">
        <f>F34/E34</f>
        <v>0.17934422772799158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51</v>
      </c>
      <c r="E39" s="82">
        <f>SUM(E9:E38)</f>
        <v>11609263</v>
      </c>
      <c r="F39" s="82">
        <f>SUM(F9:F38)</f>
        <v>2099358.0099999998</v>
      </c>
      <c r="G39" s="106">
        <f>F39/E39</f>
        <v>0.18083473602071035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19072708.27</v>
      </c>
      <c r="F44" s="74">
        <v>951023</v>
      </c>
      <c r="G44" s="104">
        <f>1-(+F44/E44)</f>
        <v>0.95013697129233132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3481284.26</v>
      </c>
      <c r="F45" s="74">
        <v>325507.15999999997</v>
      </c>
      <c r="G45" s="104">
        <f t="shared" ref="G45:G54" si="1">1-(+F45/E45)</f>
        <v>0.90649796578231734</v>
      </c>
      <c r="H45" s="15"/>
    </row>
    <row r="46" spans="1:8" ht="15.75" x14ac:dyDescent="0.25">
      <c r="A46" s="27" t="s">
        <v>35</v>
      </c>
      <c r="B46" s="28"/>
      <c r="C46" s="14"/>
      <c r="D46" s="73">
        <v>158</v>
      </c>
      <c r="E46" s="74">
        <v>16811517.93</v>
      </c>
      <c r="F46" s="74">
        <v>824838.87</v>
      </c>
      <c r="G46" s="104">
        <f t="shared" si="1"/>
        <v>0.95093608599565638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776781</v>
      </c>
      <c r="F47" s="74">
        <v>34235</v>
      </c>
      <c r="G47" s="104">
        <f t="shared" si="1"/>
        <v>0.95592708884486099</v>
      </c>
      <c r="H47" s="15"/>
    </row>
    <row r="48" spans="1:8" ht="15.75" x14ac:dyDescent="0.25">
      <c r="A48" s="27" t="s">
        <v>37</v>
      </c>
      <c r="B48" s="28"/>
      <c r="C48" s="14"/>
      <c r="D48" s="73">
        <v>117</v>
      </c>
      <c r="E48" s="74">
        <v>13433808.68</v>
      </c>
      <c r="F48" s="74">
        <v>949858.42</v>
      </c>
      <c r="G48" s="104">
        <f t="shared" si="1"/>
        <v>0.92929343847109191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2819335</v>
      </c>
      <c r="F50" s="74">
        <v>189925</v>
      </c>
      <c r="G50" s="104">
        <f t="shared" si="1"/>
        <v>0.93263482346014215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992425</v>
      </c>
      <c r="F51" s="74">
        <v>51010</v>
      </c>
      <c r="G51" s="104">
        <f t="shared" si="1"/>
        <v>0.94860064992316795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240425</v>
      </c>
      <c r="F52" s="74">
        <v>32975</v>
      </c>
      <c r="G52" s="104">
        <f t="shared" si="1"/>
        <v>0.86284704169699489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102</v>
      </c>
      <c r="B54" s="28"/>
      <c r="C54" s="14"/>
      <c r="D54" s="73">
        <v>1482</v>
      </c>
      <c r="E54" s="74">
        <v>96069352.290000007</v>
      </c>
      <c r="F54" s="74">
        <v>10925477.16</v>
      </c>
      <c r="G54" s="104">
        <f t="shared" si="1"/>
        <v>0.88627510335429571</v>
      </c>
      <c r="H54" s="2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1931</v>
      </c>
      <c r="E61" s="82">
        <f>SUM(E44:E60)</f>
        <v>153697637.43000001</v>
      </c>
      <c r="F61" s="82">
        <f>SUM(F44:F60)</f>
        <v>14284849.609999999</v>
      </c>
      <c r="G61" s="110">
        <f>1-(+F61/E61)</f>
        <v>0.9070587560820127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F61+F27</f>
        <v>14284849.609999999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8" x14ac:dyDescent="0.25">
      <c r="A65" s="43"/>
      <c r="B65" s="39"/>
      <c r="C65" s="39"/>
      <c r="D65" s="39"/>
      <c r="E65" s="45"/>
      <c r="F65" s="2"/>
      <c r="G65" s="2"/>
      <c r="H65" s="2"/>
    </row>
    <row r="66" spans="1:8" ht="18" x14ac:dyDescent="0.25">
      <c r="A66" s="43"/>
      <c r="B66" s="39"/>
      <c r="C66" s="39"/>
      <c r="D66" s="39"/>
      <c r="E66" s="45"/>
      <c r="F66" s="2"/>
      <c r="G66" s="2"/>
      <c r="H66" s="2"/>
    </row>
    <row r="67" spans="1:8" ht="18" x14ac:dyDescent="0.25">
      <c r="A67" s="43"/>
      <c r="B67" s="39"/>
      <c r="C67" s="39"/>
      <c r="D67" s="39"/>
      <c r="E67" s="45"/>
      <c r="F67" s="2"/>
      <c r="G67" s="2"/>
      <c r="H67" s="2"/>
    </row>
    <row r="68" spans="1:8" ht="18" x14ac:dyDescent="0.25">
      <c r="A68" s="43"/>
      <c r="B68" s="39"/>
      <c r="C68" s="39"/>
      <c r="D68" s="39"/>
      <c r="E68" s="47"/>
      <c r="F68" s="2"/>
      <c r="G68" s="2"/>
      <c r="H68" s="2"/>
    </row>
    <row r="69" spans="1:8" ht="18" x14ac:dyDescent="0.25">
      <c r="A69" s="43"/>
      <c r="B69" s="39"/>
      <c r="C69" s="39"/>
      <c r="D69" s="39"/>
      <c r="E69" s="39"/>
      <c r="F69" s="2"/>
      <c r="G69" s="2"/>
      <c r="H69" s="2"/>
    </row>
    <row r="70" spans="1:8" ht="15.75" x14ac:dyDescent="0.25">
      <c r="A70" s="48"/>
      <c r="B70" s="2"/>
      <c r="C70" s="2"/>
      <c r="D70" s="2"/>
      <c r="E70" s="2"/>
      <c r="F70" s="2"/>
      <c r="G70" s="2"/>
      <c r="H70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CASINOKC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2020-10-08T14:26:25Z</cp:lastPrinted>
  <dcterms:created xsi:type="dcterms:W3CDTF">2012-06-07T14:04:25Z</dcterms:created>
  <dcterms:modified xsi:type="dcterms:W3CDTF">2020-12-09T20:45:32Z</dcterms:modified>
</cp:coreProperties>
</file>