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Staging folder - FOR WEB USE\"/>
    </mc:Choice>
  </mc:AlternateContent>
  <bookViews>
    <workbookView xWindow="-210" yWindow="135" windowWidth="7845" windowHeight="4080" tabRatio="684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G39" i="14"/>
  <c r="F39" i="14"/>
  <c r="E39" i="14"/>
  <c r="D39" i="14"/>
  <c r="G34" i="14"/>
  <c r="G30" i="14"/>
  <c r="G29" i="14"/>
  <c r="G26" i="14"/>
  <c r="G24" i="14"/>
  <c r="G19" i="14"/>
  <c r="G15" i="14"/>
  <c r="F60" i="12"/>
  <c r="F62" i="12"/>
  <c r="E60" i="12"/>
  <c r="D60" i="12"/>
  <c r="G53" i="12"/>
  <c r="G50" i="12"/>
  <c r="G48" i="12"/>
  <c r="G47" i="12"/>
  <c r="G46" i="12"/>
  <c r="G44" i="12"/>
  <c r="F39" i="12"/>
  <c r="G39" i="12"/>
  <c r="E39" i="12"/>
  <c r="D39" i="12"/>
  <c r="G33" i="12"/>
  <c r="G18" i="12"/>
  <c r="G17" i="12"/>
  <c r="F60" i="7"/>
  <c r="G60" i="7"/>
  <c r="E60" i="7"/>
  <c r="D60" i="7"/>
  <c r="G53" i="7"/>
  <c r="G50" i="7"/>
  <c r="G48" i="7"/>
  <c r="G47" i="7"/>
  <c r="G46" i="7"/>
  <c r="G44" i="7"/>
  <c r="F39" i="7"/>
  <c r="G39" i="7"/>
  <c r="E39" i="7"/>
  <c r="D39" i="7"/>
  <c r="G31" i="7"/>
  <c r="G18" i="7"/>
  <c r="G15" i="7"/>
  <c r="G9" i="7"/>
  <c r="F63" i="10"/>
  <c r="G61" i="10"/>
  <c r="F61" i="10"/>
  <c r="E61" i="10"/>
  <c r="D61" i="10"/>
  <c r="G54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8" i="10"/>
  <c r="G26" i="10"/>
  <c r="G25" i="10"/>
  <c r="G19" i="10"/>
  <c r="G17" i="10"/>
  <c r="G15" i="10"/>
  <c r="G12" i="10"/>
  <c r="G10" i="10"/>
  <c r="F61" i="9"/>
  <c r="G61" i="9"/>
  <c r="E61" i="9"/>
  <c r="D61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19" i="9"/>
  <c r="G18" i="9"/>
  <c r="G17" i="9"/>
  <c r="G16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G34" i="6"/>
  <c r="G33" i="6"/>
  <c r="G32" i="6"/>
  <c r="G30" i="6"/>
  <c r="G25" i="6"/>
  <c r="G23" i="6"/>
  <c r="G21" i="6"/>
  <c r="G20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F39" i="5"/>
  <c r="G39" i="5"/>
  <c r="E39" i="5"/>
  <c r="D39" i="5"/>
  <c r="G25" i="5"/>
  <c r="G24" i="5"/>
  <c r="G23" i="5"/>
  <c r="G22" i="5"/>
  <c r="G18" i="5"/>
  <c r="G17" i="5"/>
  <c r="G14" i="5"/>
  <c r="G12" i="5"/>
  <c r="G10" i="5"/>
  <c r="F62" i="4"/>
  <c r="F64" i="4"/>
  <c r="E62" i="4"/>
  <c r="D62" i="4"/>
  <c r="G55" i="4"/>
  <c r="G54" i="4"/>
  <c r="G53" i="4"/>
  <c r="G52" i="4"/>
  <c r="G51" i="4"/>
  <c r="G50" i="4"/>
  <c r="G49" i="4"/>
  <c r="G47" i="4"/>
  <c r="G46" i="4"/>
  <c r="G45" i="4"/>
  <c r="F40" i="4"/>
  <c r="G40" i="4"/>
  <c r="E40" i="4"/>
  <c r="D40" i="4"/>
  <c r="G34" i="4"/>
  <c r="G33" i="4"/>
  <c r="G32" i="4"/>
  <c r="G29" i="4"/>
  <c r="G27" i="4"/>
  <c r="G25" i="4"/>
  <c r="G24" i="4"/>
  <c r="G23" i="4"/>
  <c r="G22" i="4"/>
  <c r="G19" i="4"/>
  <c r="G18" i="4"/>
  <c r="G17" i="4"/>
  <c r="G14" i="4"/>
  <c r="G11" i="4"/>
  <c r="G10" i="4"/>
  <c r="F62" i="3"/>
  <c r="G62" i="3"/>
  <c r="E62" i="3"/>
  <c r="D62" i="3"/>
  <c r="G55" i="3"/>
  <c r="G54" i="3"/>
  <c r="G53" i="3"/>
  <c r="G51" i="3"/>
  <c r="G50" i="3"/>
  <c r="G49" i="3"/>
  <c r="G48" i="3"/>
  <c r="G47" i="3"/>
  <c r="G46" i="3"/>
  <c r="G45" i="3"/>
  <c r="F40" i="3"/>
  <c r="G40" i="3"/>
  <c r="E40" i="3"/>
  <c r="D40" i="3"/>
  <c r="G35" i="3"/>
  <c r="G33" i="3"/>
  <c r="G30" i="3"/>
  <c r="G29" i="3"/>
  <c r="G27" i="3"/>
  <c r="G25" i="3"/>
  <c r="G24" i="3"/>
  <c r="G23" i="3"/>
  <c r="G22" i="3"/>
  <c r="G20" i="3"/>
  <c r="G18" i="3"/>
  <c r="G17" i="3"/>
  <c r="G13" i="3"/>
  <c r="G11" i="3"/>
  <c r="G9" i="3"/>
  <c r="F60" i="2"/>
  <c r="F62" i="2"/>
  <c r="E60" i="2"/>
  <c r="D60" i="2"/>
  <c r="G54" i="2"/>
  <c r="G53" i="2"/>
  <c r="G50" i="2"/>
  <c r="G48" i="2"/>
  <c r="G47" i="2"/>
  <c r="G46" i="2"/>
  <c r="G44" i="2"/>
  <c r="G39" i="2"/>
  <c r="F39" i="2"/>
  <c r="E39" i="2"/>
  <c r="D39" i="2"/>
  <c r="G34" i="2"/>
  <c r="G32" i="2"/>
  <c r="G30" i="2"/>
  <c r="G29" i="2"/>
  <c r="G18" i="2"/>
  <c r="F60" i="11"/>
  <c r="F62" i="11"/>
  <c r="E60" i="11"/>
  <c r="D60" i="11"/>
  <c r="G53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3" i="11"/>
  <c r="G31" i="11"/>
  <c r="G22" i="11"/>
  <c r="G18" i="11"/>
  <c r="G15" i="11"/>
  <c r="G13" i="11"/>
  <c r="G11" i="11"/>
  <c r="F72" i="1"/>
  <c r="B18" i="13" s="1"/>
  <c r="E72" i="1"/>
  <c r="D72" i="1"/>
  <c r="G65" i="1"/>
  <c r="G63" i="1"/>
  <c r="G61" i="1"/>
  <c r="G60" i="1"/>
  <c r="G59" i="1"/>
  <c r="G58" i="1"/>
  <c r="G57" i="1"/>
  <c r="G56" i="1"/>
  <c r="G55" i="1"/>
  <c r="F51" i="1"/>
  <c r="E51" i="1"/>
  <c r="G46" i="1"/>
  <c r="G45" i="1"/>
  <c r="G44" i="1"/>
  <c r="G43" i="1"/>
  <c r="G42" i="1"/>
  <c r="F38" i="1"/>
  <c r="E38" i="1"/>
  <c r="D38" i="1"/>
  <c r="G30" i="1"/>
  <c r="G29" i="1"/>
  <c r="G24" i="1"/>
  <c r="G21" i="1"/>
  <c r="G19" i="1"/>
  <c r="G17" i="1"/>
  <c r="G16" i="1"/>
  <c r="G15" i="1"/>
  <c r="G14" i="1"/>
  <c r="G13" i="1"/>
  <c r="G12" i="1"/>
  <c r="G9" i="1"/>
  <c r="G8" i="1"/>
  <c r="F72" i="8"/>
  <c r="E72" i="8"/>
  <c r="G72" i="8" s="1"/>
  <c r="D72" i="8"/>
  <c r="G66" i="8"/>
  <c r="G65" i="8"/>
  <c r="G64" i="8"/>
  <c r="G63" i="8"/>
  <c r="G62" i="8"/>
  <c r="G61" i="8"/>
  <c r="G59" i="8"/>
  <c r="G58" i="8"/>
  <c r="G57" i="8"/>
  <c r="G56" i="8"/>
  <c r="G55" i="8"/>
  <c r="F51" i="8"/>
  <c r="E51" i="8"/>
  <c r="D51" i="8"/>
  <c r="B11" i="13" s="1"/>
  <c r="G42" i="8"/>
  <c r="F38" i="8"/>
  <c r="E38" i="8"/>
  <c r="D38" i="8"/>
  <c r="G33" i="8"/>
  <c r="G32" i="8"/>
  <c r="G31" i="8"/>
  <c r="G27" i="8"/>
  <c r="G25" i="8"/>
  <c r="G24" i="8"/>
  <c r="G23" i="8"/>
  <c r="G22" i="8"/>
  <c r="G20" i="8"/>
  <c r="G18" i="8"/>
  <c r="G17" i="8"/>
  <c r="G12" i="8"/>
  <c r="G11" i="8"/>
  <c r="G10" i="8"/>
  <c r="G9" i="8"/>
  <c r="A3" i="14"/>
  <c r="A4" i="13"/>
  <c r="A3" i="12"/>
  <c r="A3" i="11"/>
  <c r="A3" i="10"/>
  <c r="A3" i="9"/>
  <c r="A3" i="8"/>
  <c r="A3" i="7"/>
  <c r="A3" i="6"/>
  <c r="A3" i="5"/>
  <c r="A3" i="4"/>
  <c r="A3" i="3"/>
  <c r="A3" i="2"/>
  <c r="G61" i="14"/>
  <c r="G60" i="12"/>
  <c r="F62" i="7"/>
  <c r="F63" i="9"/>
  <c r="G62" i="6"/>
  <c r="G62" i="5"/>
  <c r="G62" i="4"/>
  <c r="F64" i="3"/>
  <c r="G60" i="2"/>
  <c r="G60" i="11"/>
  <c r="G38" i="8"/>
  <c r="G51" i="8" l="1"/>
  <c r="B16" i="13"/>
  <c r="B17" i="13"/>
  <c r="B19" i="13" s="1"/>
  <c r="F74" i="8"/>
  <c r="B13" i="13"/>
  <c r="B14" i="13" s="1"/>
  <c r="B6" i="13"/>
  <c r="B12" i="13"/>
  <c r="B8" i="13"/>
  <c r="B7" i="13"/>
  <c r="F74" i="1"/>
  <c r="G51" i="1"/>
  <c r="G38" i="1"/>
  <c r="G72" i="1"/>
  <c r="B21" i="13" l="1"/>
  <c r="B9" i="13"/>
</calcChain>
</file>

<file path=xl/sharedStrings.xml><?xml version="1.0" encoding="utf-8"?>
<sst xmlns="http://schemas.openxmlformats.org/spreadsheetml/2006/main" count="969" uniqueCount="163">
  <si>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</si>
  <si>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</si>
  <si>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</si>
  <si>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</si>
  <si>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</si>
  <si>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</si>
  <si>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</si>
  <si>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</si>
  <si>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</si>
  <si>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</si>
  <si>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</si>
  <si>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</si>
  <si>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</si>
  <si>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</si>
  <si>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</si>
  <si>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</si>
  <si>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</si>
  <si>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</si>
  <si>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</si>
  <si>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</si>
  <si>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</si>
  <si>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</si>
  <si>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</si>
  <si>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</si>
  <si>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</si>
  <si>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</si>
  <si>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</si>
  <si>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</si>
  <si>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</si>
  <si>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</si>
  <si>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</si>
  <si>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</si>
  <si>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</si>
  <si>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</si>
  <si>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</si>
  <si>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</si>
  <si>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</si>
  <si>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</si>
  <si>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</si>
  <si>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</si>
  <si>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</si>
  <si>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</si>
  <si>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</si>
  <si>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</si>
  <si>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</si>
  <si>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</si>
  <si>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</si>
  <si>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</si>
  <si>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</si>
  <si>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</si>
  <si>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</si>
  <si>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</si>
  <si>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</si>
  <si>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</si>
  <si>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</si>
  <si>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</si>
  <si>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</si>
  <si>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</si>
  <si>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</si>
  <si>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</si>
  <si>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</si>
  <si>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</si>
  <si>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</si>
  <si>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</si>
  <si>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</si>
  <si>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</si>
  <si>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</si>
  <si>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</si>
  <si>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</si>
  <si>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</si>
  <si>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</si>
  <si>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</si>
  <si>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</si>
  <si>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</si>
  <si>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</si>
  <si>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</si>
  <si>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</si>
  <si>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</si>
  <si>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</si>
  <si>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</si>
  <si>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</si>
  <si>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</si>
  <si>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</si>
  <si>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</si>
  <si>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</si>
  <si>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</si>
  <si>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</si>
  <si>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</si>
  <si>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</si>
  <si>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</si>
  <si>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</si>
  <si>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</si>
  <si>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</si>
  <si>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</si>
  <si>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</si>
  <si>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</si>
  <si>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</si>
  <si>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</si>
  <si>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</si>
  <si>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</si>
  <si>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</si>
  <si>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</si>
  <si>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</si>
  <si>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</si>
  <si>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</si>
  <si>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</si>
  <si>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</si>
  <si>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</si>
  <si>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</si>
  <si>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</si>
  <si>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</si>
  <si>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</si>
  <si>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</si>
  <si>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</si>
  <si>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</si>
  <si>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</si>
  <si>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</si>
  <si>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</si>
  <si>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</si>
  <si>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</si>
  <si>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</si>
  <si>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</si>
  <si>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</si>
  <si>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</si>
  <si>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</si>
  <si>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</si>
  <si>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</si>
  <si>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</si>
  <si>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</si>
  <si>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</si>
  <si>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</si>
  <si>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</si>
  <si>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</si>
  <si>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</si>
  <si>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</si>
  <si>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</si>
  <si>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</si>
  <si>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</si>
  <si>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</si>
  <si>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</si>
  <si>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</si>
  <si>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</si>
  <si>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</si>
  <si>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</si>
  <si>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</si>
  <si>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</si>
  <si>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</si>
  <si>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</si>
  <si>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</si>
  <si>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</si>
  <si>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</si>
  <si>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HYBRID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</si>
  <si>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</si>
  <si>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</si>
  <si>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</si>
  <si>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</si>
  <si>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</si>
  <si>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</si>
  <si>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Baccarat</t>
  </si>
  <si>
    <t xml:space="preserve">   Mini Baccarat Dragon Bonus</t>
  </si>
  <si>
    <t xml:space="preserve">   Golden Frog Baccarat</t>
  </si>
  <si>
    <t xml:space="preserve">   5 Treasures</t>
  </si>
  <si>
    <t>MONTH ENDED: 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</si>
</sst>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38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3"/>
  <sheetViews>
    <sheetView tabSelected="1" showOutlineSymbols="0" zoomScale="87" workbookViewId="0">
      <selection activeCell="A39" sqref="A39:XFD3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162</v>
      </c>
      <c r="B3" s="2"/>
      <c r="C3" s="2"/>
      <c r="D3" s="2"/>
      <c r="E3" s="2"/>
      <c r="F3" s="2"/>
      <c r="G3" s="2"/>
      <c r="H3" s="2"/>
    </row>
    <row r="4" spans="1:8" ht="23.25" x14ac:dyDescent="0.35">
      <c r="A4" s="2"/>
      <c r="B4" s="4"/>
      <c r="C4" s="4"/>
      <c r="D4" s="6" t="s">
        <v>2</v>
      </c>
      <c r="E4" s="7"/>
      <c r="F4" s="8"/>
      <c r="G4" s="5"/>
      <c r="H4" s="2"/>
    </row>
    <row r="5" spans="1:8" x14ac:dyDescent="0.2">
      <c r="A5" s="9" t="s">
        <v>3</v>
      </c>
      <c r="B5" s="4"/>
      <c r="C5" s="4"/>
      <c r="D5" s="4"/>
      <c r="E5" s="4"/>
      <c r="F5" s="5"/>
      <c r="G5" s="5"/>
      <c r="H5" s="2"/>
    </row>
    <row r="6" spans="1:8" ht="15.75" x14ac:dyDescent="0.25">
      <c r="A6" s="10"/>
      <c r="B6" s="10"/>
      <c r="C6" s="10"/>
      <c r="D6" s="10"/>
      <c r="E6" s="11" t="s">
        <v>4</v>
      </c>
      <c r="F6" s="11" t="s">
        <v>4</v>
      </c>
      <c r="G6" s="12" t="s">
        <v>5</v>
      </c>
      <c r="H6" s="2"/>
    </row>
    <row r="7" spans="1:8" ht="15.75" x14ac:dyDescent="0.25">
      <c r="A7" s="10"/>
      <c r="B7" s="10"/>
      <c r="C7" s="10"/>
      <c r="D7" s="11" t="s">
        <v>6</v>
      </c>
      <c r="E7" s="11" t="s">
        <v>7</v>
      </c>
      <c r="F7" s="12" t="s">
        <v>8</v>
      </c>
      <c r="G7" s="12" t="s">
        <v>9</v>
      </c>
      <c r="H7" s="2"/>
    </row>
    <row r="8" spans="1:8" ht="15.75" x14ac:dyDescent="0.25">
      <c r="A8" s="93" t="s">
        <v>156</v>
      </c>
      <c r="B8" s="13"/>
      <c r="C8" s="14"/>
      <c r="D8" s="73">
        <v>3</v>
      </c>
      <c r="E8" s="99">
        <v>576383</v>
      </c>
      <c r="F8" s="74">
        <v>119068</v>
      </c>
      <c r="G8" s="104">
        <f>F8/E8</f>
        <v>0.20657791780812412</v>
      </c>
      <c r="H8" s="15"/>
    </row>
    <row r="9" spans="1:8" ht="15.75" x14ac:dyDescent="0.25">
      <c r="A9" s="93" t="s">
        <v>11</v>
      </c>
      <c r="B9" s="13"/>
      <c r="C9" s="14"/>
      <c r="D9" s="73">
        <v>3</v>
      </c>
      <c r="E9" s="99">
        <v>1185503</v>
      </c>
      <c r="F9" s="74">
        <v>53378.5</v>
      </c>
      <c r="G9" s="104">
        <f>F9/E9</f>
        <v>4.5026035362204904E-2</v>
      </c>
      <c r="H9" s="15"/>
    </row>
    <row r="10" spans="1:8" ht="15.75" x14ac:dyDescent="0.25">
      <c r="A10" s="93" t="s">
        <v>73</v>
      </c>
      <c r="B10" s="13"/>
      <c r="C10" s="14"/>
      <c r="D10" s="73"/>
      <c r="E10" s="99"/>
      <c r="F10" s="74"/>
      <c r="G10" s="104"/>
      <c r="H10" s="15"/>
    </row>
    <row r="11" spans="1:8" ht="15.75" x14ac:dyDescent="0.25">
      <c r="A11" s="93" t="s">
        <v>25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74</v>
      </c>
      <c r="B12" s="13"/>
      <c r="C12" s="14"/>
      <c r="D12" s="73">
        <v>7</v>
      </c>
      <c r="E12" s="99">
        <v>1730872</v>
      </c>
      <c r="F12" s="74">
        <v>295532.5</v>
      </c>
      <c r="G12" s="104">
        <f t="shared" ref="G12:G21" si="0">F12/E12</f>
        <v>0.17074197283219095</v>
      </c>
      <c r="H12" s="15"/>
    </row>
    <row r="13" spans="1:8" ht="15.75" x14ac:dyDescent="0.25">
      <c r="A13" s="93" t="s">
        <v>124</v>
      </c>
      <c r="B13" s="13"/>
      <c r="C13" s="14"/>
      <c r="D13" s="73">
        <v>1</v>
      </c>
      <c r="E13" s="99">
        <v>94649</v>
      </c>
      <c r="F13" s="74">
        <v>45597</v>
      </c>
      <c r="G13" s="104">
        <f t="shared" si="0"/>
        <v>0.48174835444642838</v>
      </c>
      <c r="H13" s="15"/>
    </row>
    <row r="14" spans="1:8" ht="15.75" x14ac:dyDescent="0.25">
      <c r="A14" s="93" t="s">
        <v>115</v>
      </c>
      <c r="B14" s="13"/>
      <c r="C14" s="14"/>
      <c r="D14" s="73">
        <v>1</v>
      </c>
      <c r="E14" s="99">
        <v>82795</v>
      </c>
      <c r="F14" s="74">
        <v>21809</v>
      </c>
      <c r="G14" s="104">
        <f t="shared" si="0"/>
        <v>0.26340962618515612</v>
      </c>
      <c r="H14" s="15"/>
    </row>
    <row r="15" spans="1:8" ht="15.75" x14ac:dyDescent="0.25">
      <c r="A15" s="93" t="s">
        <v>125</v>
      </c>
      <c r="B15" s="13"/>
      <c r="C15" s="14"/>
      <c r="D15" s="73">
        <v>2</v>
      </c>
      <c r="E15" s="99">
        <v>2787719</v>
      </c>
      <c r="F15" s="74">
        <v>284816.5</v>
      </c>
      <c r="G15" s="104">
        <f t="shared" si="0"/>
        <v>0.10216829601548794</v>
      </c>
      <c r="H15" s="15"/>
    </row>
    <row r="16" spans="1:8" ht="15.75" x14ac:dyDescent="0.25">
      <c r="A16" s="93" t="s">
        <v>157</v>
      </c>
      <c r="B16" s="13"/>
      <c r="C16" s="14"/>
      <c r="D16" s="73">
        <v>5</v>
      </c>
      <c r="E16" s="99">
        <v>5390041</v>
      </c>
      <c r="F16" s="74">
        <v>801390</v>
      </c>
      <c r="G16" s="104">
        <f t="shared" si="0"/>
        <v>0.14867975957882323</v>
      </c>
      <c r="H16" s="15"/>
    </row>
    <row r="17" spans="1:8" ht="15.75" x14ac:dyDescent="0.25">
      <c r="A17" s="93" t="s">
        <v>14</v>
      </c>
      <c r="B17" s="13"/>
      <c r="C17" s="14"/>
      <c r="D17" s="73">
        <v>1</v>
      </c>
      <c r="E17" s="99">
        <v>855105</v>
      </c>
      <c r="F17" s="74">
        <v>246691</v>
      </c>
      <c r="G17" s="104">
        <f t="shared" si="0"/>
        <v>0.2884920565310693</v>
      </c>
      <c r="H17" s="15"/>
    </row>
    <row r="18" spans="1:8" ht="15.75" x14ac:dyDescent="0.25">
      <c r="A18" s="93" t="s">
        <v>15</v>
      </c>
      <c r="B18" s="13"/>
      <c r="C18" s="14"/>
      <c r="D18" s="73"/>
      <c r="E18" s="99"/>
      <c r="F18" s="74"/>
      <c r="G18" s="104"/>
      <c r="H18" s="15"/>
    </row>
    <row r="19" spans="1:8" ht="15.75" x14ac:dyDescent="0.25">
      <c r="A19" s="70" t="s">
        <v>16</v>
      </c>
      <c r="B19" s="13"/>
      <c r="C19" s="14"/>
      <c r="D19" s="73">
        <v>1</v>
      </c>
      <c r="E19" s="99">
        <v>545665</v>
      </c>
      <c r="F19" s="74">
        <v>29054.5</v>
      </c>
      <c r="G19" s="104">
        <f t="shared" si="0"/>
        <v>5.3246039236527903E-2</v>
      </c>
      <c r="H19" s="15"/>
    </row>
    <row r="20" spans="1:8" ht="15.75" x14ac:dyDescent="0.25">
      <c r="A20" s="93" t="s">
        <v>75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99</v>
      </c>
      <c r="B21" s="13"/>
      <c r="C21" s="14"/>
      <c r="D21" s="73">
        <v>1</v>
      </c>
      <c r="E21" s="99">
        <v>34240</v>
      </c>
      <c r="F21" s="74">
        <v>13038</v>
      </c>
      <c r="G21" s="104">
        <f t="shared" si="0"/>
        <v>0.38078271028037386</v>
      </c>
      <c r="H21" s="15"/>
    </row>
    <row r="22" spans="1:8" ht="15.75" x14ac:dyDescent="0.25">
      <c r="A22" s="93" t="s">
        <v>161</v>
      </c>
      <c r="B22" s="13"/>
      <c r="C22" s="14"/>
      <c r="D22" s="73"/>
      <c r="E22" s="99"/>
      <c r="F22" s="74"/>
      <c r="G22" s="104"/>
      <c r="H22" s="15"/>
    </row>
    <row r="23" spans="1:8" ht="15.75" x14ac:dyDescent="0.25">
      <c r="A23" s="93" t="s">
        <v>153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4" t="s">
        <v>20</v>
      </c>
      <c r="B24" s="13"/>
      <c r="C24" s="14"/>
      <c r="D24" s="73">
        <v>3</v>
      </c>
      <c r="E24" s="99">
        <v>636863</v>
      </c>
      <c r="F24" s="74">
        <v>139279.5</v>
      </c>
      <c r="G24" s="104">
        <f>F24/E24</f>
        <v>0.21869617170411848</v>
      </c>
      <c r="H24" s="15"/>
    </row>
    <row r="25" spans="1:8" ht="15.75" x14ac:dyDescent="0.25">
      <c r="A25" s="94" t="s">
        <v>21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70" t="s">
        <v>22</v>
      </c>
      <c r="B26" s="13"/>
      <c r="C26" s="14"/>
      <c r="D26" s="73"/>
      <c r="E26" s="74"/>
      <c r="F26" s="74"/>
      <c r="G26" s="104"/>
      <c r="H26" s="15"/>
    </row>
    <row r="27" spans="1:8" ht="15.75" x14ac:dyDescent="0.25">
      <c r="A27" s="70" t="s">
        <v>23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24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119</v>
      </c>
      <c r="B29" s="13"/>
      <c r="C29" s="14"/>
      <c r="D29" s="73">
        <v>2</v>
      </c>
      <c r="E29" s="74">
        <v>496219</v>
      </c>
      <c r="F29" s="74">
        <v>113238.5</v>
      </c>
      <c r="G29" s="104">
        <f>F29/E29</f>
        <v>0.22820266857980046</v>
      </c>
      <c r="H29" s="15"/>
    </row>
    <row r="30" spans="1:8" ht="15.75" x14ac:dyDescent="0.25">
      <c r="A30" s="70" t="s">
        <v>19</v>
      </c>
      <c r="B30" s="13"/>
      <c r="C30" s="14"/>
      <c r="D30" s="73">
        <v>1</v>
      </c>
      <c r="E30" s="74">
        <v>102549</v>
      </c>
      <c r="F30" s="74">
        <v>1534.5</v>
      </c>
      <c r="G30" s="104">
        <f>F30/E30</f>
        <v>1.4963578386917474E-2</v>
      </c>
      <c r="H30" s="15"/>
    </row>
    <row r="31" spans="1:8" ht="15.75" x14ac:dyDescent="0.25">
      <c r="A31" s="70" t="s">
        <v>152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27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76</v>
      </c>
      <c r="B33" s="13"/>
      <c r="C33" s="14"/>
      <c r="D33" s="73"/>
      <c r="E33" s="74"/>
      <c r="F33" s="74"/>
      <c r="G33" s="104"/>
      <c r="H33" s="15"/>
    </row>
    <row r="34" spans="1:8" x14ac:dyDescent="0.2">
      <c r="A34" s="16" t="s">
        <v>28</v>
      </c>
      <c r="B34" s="13"/>
      <c r="C34" s="14"/>
      <c r="D34" s="77"/>
      <c r="E34" s="95"/>
      <c r="F34" s="74"/>
      <c r="G34" s="105"/>
      <c r="H34" s="15"/>
    </row>
    <row r="35" spans="1:8" x14ac:dyDescent="0.2">
      <c r="A35" s="16" t="s">
        <v>29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30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7"/>
      <c r="B37" s="18"/>
      <c r="C37" s="14"/>
      <c r="D37" s="77"/>
      <c r="E37" s="96"/>
      <c r="F37" s="96"/>
      <c r="G37" s="105"/>
      <c r="H37" s="15"/>
    </row>
    <row r="38" spans="1:8" ht="15.75" x14ac:dyDescent="0.25">
      <c r="A38" s="19" t="s">
        <v>31</v>
      </c>
      <c r="B38" s="20"/>
      <c r="C38" s="21"/>
      <c r="D38" s="81">
        <f>SUM(D8:D37)</f>
        <v>31</v>
      </c>
      <c r="E38" s="82">
        <f>SUM(E8:E37)</f>
        <v>14518603</v>
      </c>
      <c r="F38" s="82">
        <f>SUM(F8:F37)</f>
        <v>2164427.5</v>
      </c>
      <c r="G38" s="106">
        <f>F38/E38</f>
        <v>0.14907959808529789</v>
      </c>
      <c r="H38" s="15"/>
    </row>
    <row r="39" spans="1:8" ht="18" x14ac:dyDescent="0.25">
      <c r="A39" s="23" t="s">
        <v>142</v>
      </c>
      <c r="B39" s="24"/>
      <c r="C39" s="24"/>
      <c r="D39" s="25"/>
      <c r="E39" s="87"/>
      <c r="F39" s="88"/>
      <c r="G39" s="107"/>
      <c r="H39" s="2"/>
    </row>
    <row r="40" spans="1:8" ht="15.75" x14ac:dyDescent="0.25">
      <c r="A40" s="26"/>
      <c r="B40" s="26"/>
      <c r="C40" s="26"/>
      <c r="D40" s="89"/>
      <c r="E40" s="25" t="s">
        <v>151</v>
      </c>
      <c r="F40" s="25" t="s">
        <v>151</v>
      </c>
      <c r="G40" s="108" t="s">
        <v>5</v>
      </c>
      <c r="H40" s="2"/>
    </row>
    <row r="41" spans="1:8" ht="15.75" x14ac:dyDescent="0.25">
      <c r="A41" s="26"/>
      <c r="B41" s="26"/>
      <c r="C41" s="26"/>
      <c r="D41" s="89" t="s">
        <v>6</v>
      </c>
      <c r="E41" s="90" t="s">
        <v>138</v>
      </c>
      <c r="F41" s="88" t="s">
        <v>8</v>
      </c>
      <c r="G41" s="109" t="s">
        <v>139</v>
      </c>
      <c r="H41" s="2"/>
    </row>
    <row r="42" spans="1:8" ht="15.75" x14ac:dyDescent="0.25">
      <c r="A42" s="27" t="s">
        <v>10</v>
      </c>
      <c r="B42" s="28"/>
      <c r="C42" s="14"/>
      <c r="D42" s="73"/>
      <c r="E42" s="111">
        <v>1002689.76</v>
      </c>
      <c r="F42" s="74">
        <v>37878.410000000003</v>
      </c>
      <c r="G42" s="104">
        <f>1-(+F42/E42)</f>
        <v>0.96222320052415811</v>
      </c>
      <c r="H42" s="2"/>
    </row>
    <row r="43" spans="1:8" ht="15.75" x14ac:dyDescent="0.25">
      <c r="A43" s="27" t="s">
        <v>111</v>
      </c>
      <c r="B43" s="28"/>
      <c r="C43" s="14"/>
      <c r="D43" s="73"/>
      <c r="E43" s="111">
        <v>177789.5</v>
      </c>
      <c r="F43" s="74">
        <v>4499</v>
      </c>
      <c r="G43" s="104">
        <f>1-(+F43/E43)</f>
        <v>0.97469479356204947</v>
      </c>
      <c r="H43" s="2"/>
    </row>
    <row r="44" spans="1:8" ht="15.75" x14ac:dyDescent="0.25">
      <c r="A44" s="27" t="s">
        <v>20</v>
      </c>
      <c r="B44" s="28"/>
      <c r="C44" s="14"/>
      <c r="D44" s="73"/>
      <c r="E44" s="111">
        <v>1184138.98</v>
      </c>
      <c r="F44" s="74">
        <v>70253.87</v>
      </c>
      <c r="G44" s="104">
        <f>1-(+F44/E44)</f>
        <v>0.94067092529966367</v>
      </c>
      <c r="H44" s="2"/>
    </row>
    <row r="45" spans="1:8" ht="15.75" x14ac:dyDescent="0.25">
      <c r="A45" s="27" t="s">
        <v>14</v>
      </c>
      <c r="B45" s="28"/>
      <c r="C45" s="14"/>
      <c r="D45" s="73"/>
      <c r="E45" s="111">
        <v>86932.79</v>
      </c>
      <c r="F45" s="74">
        <v>3400.81</v>
      </c>
      <c r="G45" s="104">
        <f>1-(+F45/E45)</f>
        <v>0.96088000856753819</v>
      </c>
      <c r="H45" s="2"/>
    </row>
    <row r="46" spans="1:8" ht="15.75" x14ac:dyDescent="0.25">
      <c r="A46" s="27" t="s">
        <v>158</v>
      </c>
      <c r="B46" s="28"/>
      <c r="C46" s="14"/>
      <c r="D46" s="73"/>
      <c r="E46" s="111">
        <v>188247.88</v>
      </c>
      <c r="F46" s="74">
        <v>3527.78</v>
      </c>
      <c r="G46" s="104">
        <f>1-(+F46/E46)</f>
        <v>0.98125992175848142</v>
      </c>
      <c r="H46" s="2"/>
    </row>
    <row r="47" spans="1:8" x14ac:dyDescent="0.2">
      <c r="A47" s="16" t="s">
        <v>143</v>
      </c>
      <c r="B47" s="30"/>
      <c r="C47" s="14"/>
      <c r="D47" s="77"/>
      <c r="E47" s="96"/>
      <c r="F47" s="74"/>
      <c r="G47" s="105"/>
      <c r="H47" s="2"/>
    </row>
    <row r="48" spans="1:8" x14ac:dyDescent="0.2">
      <c r="A48" s="16" t="s">
        <v>44</v>
      </c>
      <c r="B48" s="28"/>
      <c r="C48" s="14"/>
      <c r="D48" s="77"/>
      <c r="E48" s="95"/>
      <c r="F48" s="74"/>
      <c r="G48" s="105"/>
      <c r="H48" s="2"/>
    </row>
    <row r="49" spans="1:8" x14ac:dyDescent="0.2">
      <c r="A49" s="16" t="s">
        <v>30</v>
      </c>
      <c r="B49" s="28"/>
      <c r="C49" s="14"/>
      <c r="D49" s="77"/>
      <c r="E49" s="95"/>
      <c r="F49" s="74"/>
      <c r="G49" s="105"/>
      <c r="H49" s="2"/>
    </row>
    <row r="50" spans="1:8" ht="15.75" x14ac:dyDescent="0.25">
      <c r="A50" s="32"/>
      <c r="B50" s="18"/>
      <c r="C50" s="14"/>
      <c r="D50" s="77"/>
      <c r="E50" s="80"/>
      <c r="F50" s="80"/>
      <c r="G50" s="105"/>
      <c r="H50" s="2"/>
    </row>
    <row r="51" spans="1:8" ht="15.75" x14ac:dyDescent="0.25">
      <c r="A51" s="20" t="s">
        <v>144</v>
      </c>
      <c r="B51" s="20"/>
      <c r="C51" s="21"/>
      <c r="D51" s="136">
        <v>16</v>
      </c>
      <c r="E51" s="137">
        <f>SUM(E42:E50)</f>
        <v>2639798.91</v>
      </c>
      <c r="F51" s="137">
        <f>SUM(F42:F50)</f>
        <v>119559.87</v>
      </c>
      <c r="G51" s="110">
        <f>1-(+F51/E51)</f>
        <v>0.95470872059720646</v>
      </c>
      <c r="H51" s="2"/>
    </row>
    <row r="52" spans="1:8" ht="18" x14ac:dyDescent="0.25">
      <c r="A52" s="23" t="s">
        <v>32</v>
      </c>
      <c r="B52" s="24"/>
      <c r="C52" s="24"/>
      <c r="D52" s="25"/>
      <c r="E52" s="87"/>
      <c r="F52" s="88"/>
      <c r="G52" s="107"/>
      <c r="H52" s="2"/>
    </row>
    <row r="53" spans="1:8" ht="15.75" x14ac:dyDescent="0.25">
      <c r="A53" s="26"/>
      <c r="B53" s="26"/>
      <c r="C53" s="26"/>
      <c r="D53" s="89"/>
      <c r="E53" s="25" t="s">
        <v>137</v>
      </c>
      <c r="F53" s="25" t="s">
        <v>137</v>
      </c>
      <c r="G53" s="108" t="s">
        <v>5</v>
      </c>
      <c r="H53" s="2"/>
    </row>
    <row r="54" spans="1:8" ht="15.75" x14ac:dyDescent="0.25">
      <c r="A54" s="26"/>
      <c r="B54" s="26"/>
      <c r="C54" s="26"/>
      <c r="D54" s="89" t="s">
        <v>6</v>
      </c>
      <c r="E54" s="90" t="s">
        <v>138</v>
      </c>
      <c r="F54" s="88" t="s">
        <v>8</v>
      </c>
      <c r="G54" s="109" t="s">
        <v>139</v>
      </c>
      <c r="H54" s="2"/>
    </row>
    <row r="55" spans="1:8" ht="15.75" x14ac:dyDescent="0.25">
      <c r="A55" s="27" t="s">
        <v>33</v>
      </c>
      <c r="B55" s="28"/>
      <c r="C55" s="14"/>
      <c r="D55" s="73">
        <v>96</v>
      </c>
      <c r="E55" s="74">
        <v>9448014.3000000007</v>
      </c>
      <c r="F55" s="74">
        <v>570869.28</v>
      </c>
      <c r="G55" s="104">
        <f>1-(+F55/E55)</f>
        <v>0.93957785605807143</v>
      </c>
      <c r="H55" s="15"/>
    </row>
    <row r="56" spans="1:8" ht="15.75" x14ac:dyDescent="0.25">
      <c r="A56" s="27" t="s">
        <v>34</v>
      </c>
      <c r="B56" s="28"/>
      <c r="C56" s="14"/>
      <c r="D56" s="73">
        <v>7</v>
      </c>
      <c r="E56" s="74">
        <v>4506036.76</v>
      </c>
      <c r="F56" s="74">
        <v>460816.96</v>
      </c>
      <c r="G56" s="104">
        <f t="shared" ref="G56:G63" si="1">1-(+F56/E56)</f>
        <v>0.89773342195282047</v>
      </c>
      <c r="H56" s="15"/>
    </row>
    <row r="57" spans="1:8" ht="15.75" x14ac:dyDescent="0.25">
      <c r="A57" s="27" t="s">
        <v>35</v>
      </c>
      <c r="B57" s="28"/>
      <c r="C57" s="14"/>
      <c r="D57" s="73">
        <v>75</v>
      </c>
      <c r="E57" s="74">
        <v>5534072</v>
      </c>
      <c r="F57" s="74">
        <v>371554.94</v>
      </c>
      <c r="G57" s="104">
        <f t="shared" si="1"/>
        <v>0.93286047958898977</v>
      </c>
      <c r="H57" s="15"/>
    </row>
    <row r="58" spans="1:8" ht="15.75" x14ac:dyDescent="0.25">
      <c r="A58" s="27" t="s">
        <v>36</v>
      </c>
      <c r="B58" s="28"/>
      <c r="C58" s="14"/>
      <c r="D58" s="73">
        <v>1</v>
      </c>
      <c r="E58" s="74">
        <v>618538.5</v>
      </c>
      <c r="F58" s="74">
        <v>-2375.5</v>
      </c>
      <c r="G58" s="104">
        <f t="shared" si="1"/>
        <v>1.0038405046735166</v>
      </c>
      <c r="H58" s="15"/>
    </row>
    <row r="59" spans="1:8" ht="15.75" x14ac:dyDescent="0.25">
      <c r="A59" s="27" t="s">
        <v>37</v>
      </c>
      <c r="B59" s="28"/>
      <c r="C59" s="14"/>
      <c r="D59" s="73">
        <v>110</v>
      </c>
      <c r="E59" s="74">
        <v>10263309.9</v>
      </c>
      <c r="F59" s="74">
        <v>881255.85</v>
      </c>
      <c r="G59" s="104">
        <f t="shared" si="1"/>
        <v>0.91413531710661877</v>
      </c>
      <c r="H59" s="15"/>
    </row>
    <row r="60" spans="1:8" ht="15.75" x14ac:dyDescent="0.25">
      <c r="A60" s="27" t="s">
        <v>38</v>
      </c>
      <c r="B60" s="28"/>
      <c r="C60" s="14"/>
      <c r="D60" s="73">
        <v>9</v>
      </c>
      <c r="E60" s="74">
        <v>1408923</v>
      </c>
      <c r="F60" s="74">
        <v>117357</v>
      </c>
      <c r="G60" s="104">
        <f t="shared" si="1"/>
        <v>0.91670446149292761</v>
      </c>
      <c r="H60" s="15"/>
    </row>
    <row r="61" spans="1:8" ht="15.75" x14ac:dyDescent="0.25">
      <c r="A61" s="27" t="s">
        <v>39</v>
      </c>
      <c r="B61" s="28"/>
      <c r="C61" s="14"/>
      <c r="D61" s="73">
        <v>15</v>
      </c>
      <c r="E61" s="74">
        <v>1298366.28</v>
      </c>
      <c r="F61" s="74">
        <v>66711.08</v>
      </c>
      <c r="G61" s="104">
        <f t="shared" si="1"/>
        <v>0.94861921398636451</v>
      </c>
      <c r="H61" s="15"/>
    </row>
    <row r="62" spans="1:8" ht="15.75" x14ac:dyDescent="0.25">
      <c r="A62" s="27" t="s">
        <v>40</v>
      </c>
      <c r="B62" s="28"/>
      <c r="C62" s="14"/>
      <c r="D62" s="73"/>
      <c r="E62" s="74"/>
      <c r="F62" s="74"/>
      <c r="G62" s="104"/>
      <c r="H62" s="15"/>
    </row>
    <row r="63" spans="1:8" ht="15.75" x14ac:dyDescent="0.25">
      <c r="A63" s="54" t="s">
        <v>41</v>
      </c>
      <c r="B63" s="28"/>
      <c r="C63" s="14"/>
      <c r="D63" s="73">
        <v>3</v>
      </c>
      <c r="E63" s="74">
        <v>165450</v>
      </c>
      <c r="F63" s="74">
        <v>28000</v>
      </c>
      <c r="G63" s="104">
        <f t="shared" si="1"/>
        <v>0.83076458144454524</v>
      </c>
      <c r="H63" s="15"/>
    </row>
    <row r="64" spans="1:8" ht="15.75" x14ac:dyDescent="0.25">
      <c r="A64" s="55" t="s">
        <v>60</v>
      </c>
      <c r="B64" s="28"/>
      <c r="C64" s="14"/>
      <c r="D64" s="73"/>
      <c r="E64" s="74"/>
      <c r="F64" s="74"/>
      <c r="G64" s="104"/>
      <c r="H64" s="15"/>
    </row>
    <row r="65" spans="1:8" ht="15.75" x14ac:dyDescent="0.25">
      <c r="A65" s="27" t="s">
        <v>100</v>
      </c>
      <c r="B65" s="28"/>
      <c r="C65" s="14"/>
      <c r="D65" s="73">
        <v>788</v>
      </c>
      <c r="E65" s="74">
        <v>73954680.620000005</v>
      </c>
      <c r="F65" s="74">
        <v>7946207.0599999996</v>
      </c>
      <c r="G65" s="104">
        <f>1-(+F65/E65)</f>
        <v>0.89255302039867024</v>
      </c>
      <c r="H65" s="15"/>
    </row>
    <row r="66" spans="1:8" ht="15.75" x14ac:dyDescent="0.25">
      <c r="A66" s="71" t="s">
        <v>101</v>
      </c>
      <c r="B66" s="30"/>
      <c r="C66" s="14"/>
      <c r="D66" s="73"/>
      <c r="E66" s="74"/>
      <c r="F66" s="74"/>
      <c r="G66" s="104"/>
      <c r="H66" s="15"/>
    </row>
    <row r="67" spans="1:8" x14ac:dyDescent="0.2">
      <c r="A67" s="16" t="s">
        <v>43</v>
      </c>
      <c r="B67" s="28"/>
      <c r="C67" s="14"/>
      <c r="D67" s="77"/>
      <c r="E67" s="96"/>
      <c r="F67" s="74"/>
      <c r="G67" s="105"/>
      <c r="H67" s="15"/>
    </row>
    <row r="68" spans="1:8" x14ac:dyDescent="0.2">
      <c r="A68" s="16" t="s">
        <v>44</v>
      </c>
      <c r="B68" s="28"/>
      <c r="C68" s="14"/>
      <c r="D68" s="77"/>
      <c r="E68" s="96"/>
      <c r="F68" s="74"/>
      <c r="G68" s="105"/>
      <c r="H68" s="15"/>
    </row>
    <row r="69" spans="1:8" x14ac:dyDescent="0.2">
      <c r="A69" s="16" t="s">
        <v>30</v>
      </c>
      <c r="B69" s="28"/>
      <c r="C69" s="14"/>
      <c r="D69" s="77"/>
      <c r="E69" s="95"/>
      <c r="F69" s="74"/>
      <c r="G69" s="105"/>
      <c r="H69" s="15"/>
    </row>
    <row r="70" spans="1:8" ht="15.75" x14ac:dyDescent="0.25">
      <c r="A70" s="32"/>
      <c r="B70" s="18"/>
      <c r="C70" s="14"/>
      <c r="D70" s="77"/>
      <c r="E70" s="95"/>
      <c r="F70" s="74"/>
      <c r="G70" s="105"/>
      <c r="H70" s="15"/>
    </row>
    <row r="71" spans="1:8" ht="15.75" x14ac:dyDescent="0.25">
      <c r="A71" s="20" t="s">
        <v>45</v>
      </c>
      <c r="B71" s="20"/>
      <c r="C71" s="21"/>
      <c r="D71" s="77"/>
      <c r="E71" s="80"/>
      <c r="F71" s="80"/>
      <c r="G71" s="105"/>
      <c r="H71" s="15"/>
    </row>
    <row r="72" spans="1:8" ht="15.75" x14ac:dyDescent="0.25">
      <c r="A72" s="33"/>
      <c r="B72" s="33"/>
      <c r="C72" s="33"/>
      <c r="D72" s="81">
        <f>SUM(D55:D68)</f>
        <v>1104</v>
      </c>
      <c r="E72" s="82">
        <f>SUM(E55:E71)</f>
        <v>107197391.36000001</v>
      </c>
      <c r="F72" s="82">
        <f>SUM(F55:F71)</f>
        <v>10440396.67</v>
      </c>
      <c r="G72" s="110">
        <f>1-(+F72/E72)</f>
        <v>0.90260586999791714</v>
      </c>
      <c r="H72" s="2"/>
    </row>
    <row r="73" spans="1:8" ht="18" x14ac:dyDescent="0.25">
      <c r="A73" s="35" t="s">
        <v>46</v>
      </c>
      <c r="B73" s="36"/>
      <c r="C73" s="36"/>
      <c r="D73" s="91"/>
      <c r="E73" s="92"/>
      <c r="F73" s="34"/>
      <c r="G73" s="34"/>
      <c r="H73" s="2"/>
    </row>
    <row r="74" spans="1:8" ht="18" x14ac:dyDescent="0.25">
      <c r="A74" s="38"/>
      <c r="B74" s="39"/>
      <c r="C74" s="39"/>
      <c r="D74" s="36"/>
      <c r="E74" s="36"/>
      <c r="F74" s="37">
        <f>F72+F38+F51</f>
        <v>12724384.039999999</v>
      </c>
      <c r="G74" s="36"/>
      <c r="H74" s="2"/>
    </row>
    <row r="75" spans="1:8" ht="15.75" x14ac:dyDescent="0.25">
      <c r="A75" s="4" t="s">
        <v>47</v>
      </c>
      <c r="B75" s="40"/>
      <c r="C75" s="40"/>
      <c r="D75" s="40"/>
      <c r="E75" s="40"/>
      <c r="F75" s="41"/>
      <c r="G75" s="40"/>
      <c r="H75" s="2"/>
    </row>
    <row r="76" spans="1:8" ht="15.75" x14ac:dyDescent="0.25">
      <c r="A76" s="4" t="s">
        <v>48</v>
      </c>
      <c r="B76" s="40"/>
      <c r="C76" s="40"/>
      <c r="D76" s="40"/>
      <c r="E76" s="40"/>
      <c r="F76" s="41"/>
      <c r="G76" s="40"/>
      <c r="H76" s="2"/>
    </row>
    <row r="77" spans="1:8" ht="15.75" x14ac:dyDescent="0.25">
      <c r="A77" s="4" t="s">
        <v>49</v>
      </c>
      <c r="B77" s="40"/>
      <c r="C77" s="40"/>
      <c r="D77" s="40"/>
      <c r="E77" s="40"/>
      <c r="F77" s="41"/>
      <c r="G77" s="40"/>
      <c r="H77" s="2"/>
    </row>
    <row r="78" spans="1:8" ht="15.75" x14ac:dyDescent="0.25">
      <c r="A78" s="4"/>
      <c r="B78" s="40"/>
      <c r="C78" s="40"/>
      <c r="D78" s="40"/>
      <c r="E78" s="40"/>
      <c r="F78" s="41"/>
      <c r="G78" s="40"/>
      <c r="H78" s="2"/>
    </row>
    <row r="79" spans="1:8" ht="18" x14ac:dyDescent="0.25">
      <c r="A79" s="42" t="s">
        <v>50</v>
      </c>
      <c r="B79" s="39"/>
      <c r="C79" s="39"/>
      <c r="D79" s="39"/>
      <c r="E79" s="39"/>
      <c r="F79" s="37"/>
      <c r="G79" s="39"/>
      <c r="H79" s="2"/>
    </row>
    <row r="80" spans="1:8" ht="18" x14ac:dyDescent="0.25">
      <c r="A80" s="43"/>
      <c r="B80" s="39"/>
      <c r="C80" s="39"/>
      <c r="D80" s="39"/>
      <c r="E80" s="37"/>
      <c r="F80" s="2"/>
      <c r="G80" s="2"/>
      <c r="H80" s="2"/>
    </row>
    <row r="81" spans="1:8" ht="18" x14ac:dyDescent="0.25">
      <c r="A81" s="116"/>
      <c r="B81" s="117"/>
      <c r="C81" s="117"/>
      <c r="D81" s="117"/>
      <c r="E81" s="37"/>
      <c r="F81" s="2"/>
      <c r="G81" s="2"/>
      <c r="H81" s="2"/>
    </row>
    <row r="82" spans="1:8" ht="18" x14ac:dyDescent="0.25">
      <c r="A82" s="43"/>
      <c r="B82" s="39"/>
      <c r="C82" s="39"/>
      <c r="D82" s="39"/>
      <c r="E82" s="44"/>
      <c r="F82" s="2"/>
      <c r="G82" s="2"/>
      <c r="H82" s="2"/>
    </row>
    <row r="83" spans="1:8" ht="18" x14ac:dyDescent="0.25">
      <c r="A83" s="43"/>
      <c r="B83" s="39"/>
      <c r="C83" s="39"/>
      <c r="D83" s="39"/>
      <c r="E83" s="45"/>
      <c r="F83" s="2"/>
      <c r="G83" s="2"/>
      <c r="H83" s="2"/>
    </row>
    <row r="84" spans="1:8" ht="18" x14ac:dyDescent="0.25">
      <c r="A84" s="43"/>
      <c r="B84" s="39"/>
      <c r="C84" s="39"/>
      <c r="D84" s="39"/>
      <c r="E84" s="46"/>
      <c r="F84" s="2"/>
      <c r="G84" s="2"/>
      <c r="H84" s="2"/>
    </row>
    <row r="85" spans="1:8" ht="18" x14ac:dyDescent="0.25">
      <c r="A85" s="43"/>
      <c r="B85" s="39"/>
      <c r="C85" s="39"/>
      <c r="D85" s="39"/>
      <c r="E85" s="37"/>
      <c r="F85" s="2"/>
      <c r="G85" s="2"/>
      <c r="H85" s="2"/>
    </row>
    <row r="86" spans="1:8" ht="18" x14ac:dyDescent="0.25">
      <c r="A86" s="43"/>
      <c r="B86" s="39"/>
      <c r="C86" s="39"/>
      <c r="D86" s="39"/>
      <c r="E86" s="37"/>
      <c r="F86" s="2"/>
      <c r="G86" s="2"/>
      <c r="H86" s="2"/>
    </row>
    <row r="87" spans="1:8" ht="18" x14ac:dyDescent="0.25">
      <c r="A87" s="43"/>
      <c r="B87" s="39"/>
      <c r="C87" s="39"/>
      <c r="D87" s="39"/>
      <c r="E87" s="44"/>
      <c r="F87" s="2"/>
      <c r="G87" s="2"/>
      <c r="H87" s="2"/>
    </row>
    <row r="88" spans="1:8" ht="18" x14ac:dyDescent="0.25">
      <c r="A88" s="43"/>
      <c r="B88" s="39"/>
      <c r="C88" s="39"/>
      <c r="D88" s="39"/>
      <c r="E88" s="45"/>
      <c r="F88" s="2"/>
      <c r="G88" s="2"/>
      <c r="H88" s="2"/>
    </row>
    <row r="89" spans="1:8" ht="18" x14ac:dyDescent="0.25">
      <c r="A89" s="43"/>
      <c r="B89" s="39"/>
      <c r="C89" s="39"/>
      <c r="D89" s="39"/>
      <c r="E89" s="45"/>
      <c r="F89" s="2"/>
      <c r="G89" s="2"/>
      <c r="H89" s="2"/>
    </row>
    <row r="90" spans="1:8" ht="18" x14ac:dyDescent="0.25">
      <c r="A90" s="43"/>
      <c r="B90" s="39"/>
      <c r="C90" s="39"/>
      <c r="D90" s="39"/>
      <c r="E90" s="45"/>
      <c r="F90" s="2"/>
      <c r="G90" s="2"/>
      <c r="H90" s="2"/>
    </row>
    <row r="91" spans="1:8" ht="18" x14ac:dyDescent="0.25">
      <c r="A91" s="43"/>
      <c r="B91" s="39"/>
      <c r="C91" s="39"/>
      <c r="D91" s="39"/>
      <c r="E91" s="47"/>
      <c r="F91" s="2"/>
      <c r="G91" s="2"/>
      <c r="H91" s="2"/>
    </row>
    <row r="92" spans="1:8" ht="18" x14ac:dyDescent="0.25">
      <c r="A92" s="43"/>
      <c r="B92" s="39"/>
      <c r="C92" s="39"/>
      <c r="D92" s="39"/>
      <c r="E92" s="39"/>
      <c r="F92" s="2"/>
      <c r="G92" s="2"/>
      <c r="H92" s="2"/>
    </row>
    <row r="93" spans="1:8" ht="15.75" x14ac:dyDescent="0.25">
      <c r="A93" s="48"/>
      <c r="B93" s="2"/>
      <c r="C93" s="2"/>
      <c r="D93" s="2"/>
      <c r="E93" s="2"/>
      <c r="F93" s="2"/>
      <c r="G93" s="2"/>
      <c r="H93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80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2</v>
      </c>
      <c r="E10" s="74">
        <v>175002</v>
      </c>
      <c r="F10" s="74">
        <v>3590</v>
      </c>
      <c r="G10" s="104">
        <f>F10/E10</f>
        <v>2.0514051267985507E-2</v>
      </c>
      <c r="H10" s="15"/>
    </row>
    <row r="11" spans="1:8" ht="15.75" x14ac:dyDescent="0.25">
      <c r="A11" s="93" t="s">
        <v>123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8164</v>
      </c>
      <c r="F12" s="74">
        <v>-1148</v>
      </c>
      <c r="G12" s="104">
        <f>F12/E12</f>
        <v>-0.14061734443900048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108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110</v>
      </c>
      <c r="B15" s="13"/>
      <c r="C15" s="14"/>
      <c r="D15" s="73">
        <v>12</v>
      </c>
      <c r="E15" s="74">
        <v>1892936</v>
      </c>
      <c r="F15" s="74">
        <v>413025</v>
      </c>
      <c r="G15" s="104">
        <f>F15/E15</f>
        <v>0.21819279679820131</v>
      </c>
      <c r="H15" s="15"/>
    </row>
    <row r="16" spans="1:8" ht="15.75" x14ac:dyDescent="0.25">
      <c r="A16" s="93" t="s">
        <v>105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78</v>
      </c>
      <c r="B17" s="13"/>
      <c r="C17" s="14"/>
      <c r="D17" s="73">
        <v>1</v>
      </c>
      <c r="E17" s="74">
        <v>47320</v>
      </c>
      <c r="F17" s="74">
        <v>8572</v>
      </c>
      <c r="G17" s="104">
        <f>F17/E17</f>
        <v>0.18114961961115808</v>
      </c>
      <c r="H17" s="15"/>
    </row>
    <row r="18" spans="1:8" ht="15.75" x14ac:dyDescent="0.25">
      <c r="A18" s="70" t="s">
        <v>116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93" t="s">
        <v>15</v>
      </c>
      <c r="B19" s="13"/>
      <c r="C19" s="14"/>
      <c r="D19" s="73">
        <v>1</v>
      </c>
      <c r="E19" s="74">
        <v>1017607</v>
      </c>
      <c r="F19" s="74">
        <v>254369</v>
      </c>
      <c r="G19" s="104">
        <f>F19/E19</f>
        <v>0.24996781665220463</v>
      </c>
      <c r="H19" s="15"/>
    </row>
    <row r="20" spans="1:8" ht="15.75" x14ac:dyDescent="0.25">
      <c r="A20" s="93" t="s">
        <v>59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99</v>
      </c>
      <c r="B21" s="13"/>
      <c r="C21" s="14"/>
      <c r="D21" s="73"/>
      <c r="E21" s="74"/>
      <c r="F21" s="74"/>
      <c r="G21" s="104"/>
      <c r="H21" s="15"/>
    </row>
    <row r="22" spans="1:8" ht="15.75" x14ac:dyDescent="0.25">
      <c r="A22" s="93" t="s">
        <v>126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117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473388</v>
      </c>
      <c r="F25" s="74">
        <v>51760</v>
      </c>
      <c r="G25" s="104">
        <f>F25/E25</f>
        <v>0.10933948473556575</v>
      </c>
      <c r="H25" s="15"/>
    </row>
    <row r="26" spans="1:8" ht="15.75" x14ac:dyDescent="0.25">
      <c r="A26" s="94" t="s">
        <v>21</v>
      </c>
      <c r="B26" s="13"/>
      <c r="C26" s="14"/>
      <c r="D26" s="73">
        <v>4</v>
      </c>
      <c r="E26" s="74">
        <v>74933</v>
      </c>
      <c r="F26" s="74">
        <v>74933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16014</v>
      </c>
      <c r="F28" s="74">
        <v>-15736</v>
      </c>
      <c r="G28" s="104">
        <f>F28/E28</f>
        <v>-0.98264018983389534</v>
      </c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88084</v>
      </c>
      <c r="F29" s="74">
        <v>30350</v>
      </c>
      <c r="G29" s="104">
        <f t="shared" ref="G29:G34" si="0">F29/E29</f>
        <v>0.34455746787157715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112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259118</v>
      </c>
      <c r="F33" s="74">
        <v>25774.79</v>
      </c>
      <c r="G33" s="104">
        <f t="shared" si="0"/>
        <v>9.9471244761074107E-2</v>
      </c>
      <c r="H33" s="15"/>
    </row>
    <row r="34" spans="1:8" ht="15.75" x14ac:dyDescent="0.25">
      <c r="A34" s="70" t="s">
        <v>76</v>
      </c>
      <c r="B34" s="13"/>
      <c r="C34" s="14"/>
      <c r="D34" s="73">
        <v>1</v>
      </c>
      <c r="E34" s="74">
        <v>678411</v>
      </c>
      <c r="F34" s="74">
        <v>76646</v>
      </c>
      <c r="G34" s="104">
        <f t="shared" si="0"/>
        <v>0.11297871054567217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27</v>
      </c>
      <c r="E39" s="82">
        <f>SUM(E9:E38)</f>
        <v>4730977</v>
      </c>
      <c r="F39" s="82">
        <f>SUM(F9:F38)</f>
        <v>922135.79</v>
      </c>
      <c r="G39" s="106">
        <f>F39/E39</f>
        <v>0.19491445213113487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14"/>
      <c r="D42" s="89"/>
      <c r="E42" s="25" t="s">
        <v>137</v>
      </c>
      <c r="F42" s="25" t="s">
        <v>137</v>
      </c>
      <c r="G42" s="108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138</v>
      </c>
      <c r="F43" s="88" t="s">
        <v>8</v>
      </c>
      <c r="G43" s="109" t="s">
        <v>139</v>
      </c>
      <c r="H43" s="15"/>
    </row>
    <row r="44" spans="1:8" ht="15.75" x14ac:dyDescent="0.25">
      <c r="A44" s="27" t="s">
        <v>33</v>
      </c>
      <c r="B44" s="28"/>
      <c r="C44" s="14"/>
      <c r="D44" s="73">
        <v>44</v>
      </c>
      <c r="E44" s="111">
        <v>5502583.2000000002</v>
      </c>
      <c r="F44" s="74">
        <v>265218.31</v>
      </c>
      <c r="G44" s="104">
        <f>1-(+F44/E44)</f>
        <v>0.95180112678714246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111">
        <v>1429124.53</v>
      </c>
      <c r="F45" s="74">
        <v>156893.54</v>
      </c>
      <c r="G45" s="104">
        <f>1-(+F45/E45)</f>
        <v>0.89021702678352321</v>
      </c>
      <c r="H45" s="15"/>
    </row>
    <row r="46" spans="1:8" ht="15.75" x14ac:dyDescent="0.25">
      <c r="A46" s="27" t="s">
        <v>35</v>
      </c>
      <c r="B46" s="28"/>
      <c r="C46" s="14"/>
      <c r="D46" s="73">
        <v>93</v>
      </c>
      <c r="E46" s="111">
        <v>4512440.75</v>
      </c>
      <c r="F46" s="74">
        <v>330327.06</v>
      </c>
      <c r="G46" s="104">
        <f>1-(+F46/E46)</f>
        <v>0.92679636624591688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111">
        <v>2687796.5</v>
      </c>
      <c r="F47" s="74">
        <v>83243.42</v>
      </c>
      <c r="G47" s="104">
        <f>1-(+F47/E47)</f>
        <v>0.96902912106627115</v>
      </c>
      <c r="H47" s="15"/>
    </row>
    <row r="48" spans="1:8" ht="15.75" x14ac:dyDescent="0.25">
      <c r="A48" s="27" t="s">
        <v>37</v>
      </c>
      <c r="B48" s="28"/>
      <c r="C48" s="14"/>
      <c r="D48" s="73">
        <v>79</v>
      </c>
      <c r="E48" s="111">
        <v>11506675.439999999</v>
      </c>
      <c r="F48" s="74">
        <v>818196</v>
      </c>
      <c r="G48" s="104">
        <f t="shared" ref="G48:G54" si="1">1-(+F48/E48)</f>
        <v>0.92889379697321162</v>
      </c>
      <c r="H48" s="15"/>
    </row>
    <row r="49" spans="1:8" ht="15.75" x14ac:dyDescent="0.25">
      <c r="A49" s="27" t="s">
        <v>38</v>
      </c>
      <c r="B49" s="28"/>
      <c r="C49" s="14"/>
      <c r="D49" s="73">
        <v>3</v>
      </c>
      <c r="E49" s="111">
        <v>1364683</v>
      </c>
      <c r="F49" s="74">
        <v>24424</v>
      </c>
      <c r="G49" s="104">
        <f t="shared" si="1"/>
        <v>0.98210280336165978</v>
      </c>
      <c r="H49" s="2"/>
    </row>
    <row r="50" spans="1:8" ht="15.75" x14ac:dyDescent="0.25">
      <c r="A50" s="27" t="s">
        <v>39</v>
      </c>
      <c r="B50" s="28"/>
      <c r="C50" s="21"/>
      <c r="D50" s="73">
        <v>11</v>
      </c>
      <c r="E50" s="111">
        <v>866670</v>
      </c>
      <c r="F50" s="74">
        <v>74462.12</v>
      </c>
      <c r="G50" s="104">
        <f t="shared" si="1"/>
        <v>0.91408249968269351</v>
      </c>
      <c r="H50" s="2"/>
    </row>
    <row r="51" spans="1:8" ht="15.75" x14ac:dyDescent="0.25">
      <c r="A51" s="27" t="s">
        <v>40</v>
      </c>
      <c r="B51" s="28"/>
      <c r="C51" s="33"/>
      <c r="D51" s="73"/>
      <c r="E51" s="111"/>
      <c r="F51" s="74"/>
      <c r="G51" s="104"/>
      <c r="H51" s="2"/>
    </row>
    <row r="52" spans="1:8" ht="18" x14ac:dyDescent="0.25">
      <c r="A52" s="54" t="s">
        <v>41</v>
      </c>
      <c r="B52" s="28"/>
      <c r="C52" s="36"/>
      <c r="D52" s="73">
        <v>4</v>
      </c>
      <c r="E52" s="111">
        <v>130375</v>
      </c>
      <c r="F52" s="74">
        <v>8825</v>
      </c>
      <c r="G52" s="104">
        <f t="shared" si="1"/>
        <v>0.93231064237775652</v>
      </c>
      <c r="H52" s="2"/>
    </row>
    <row r="53" spans="1:8" ht="18" x14ac:dyDescent="0.25">
      <c r="A53" s="55" t="s">
        <v>60</v>
      </c>
      <c r="B53" s="28"/>
      <c r="C53" s="36"/>
      <c r="D53" s="73"/>
      <c r="E53" s="111"/>
      <c r="F53" s="74"/>
      <c r="G53" s="104"/>
      <c r="H53" s="2"/>
    </row>
    <row r="54" spans="1:8" ht="15.75" x14ac:dyDescent="0.25">
      <c r="A54" s="27" t="s">
        <v>100</v>
      </c>
      <c r="B54" s="28"/>
      <c r="C54" s="40"/>
      <c r="D54" s="73">
        <v>823</v>
      </c>
      <c r="E54" s="111">
        <v>68959187.25</v>
      </c>
      <c r="F54" s="74">
        <v>8005552.5300000003</v>
      </c>
      <c r="G54" s="104">
        <f t="shared" si="1"/>
        <v>0.88390883290173927</v>
      </c>
      <c r="H54" s="2"/>
    </row>
    <row r="55" spans="1:8" ht="15.75" x14ac:dyDescent="0.25">
      <c r="A55" s="71" t="s">
        <v>101</v>
      </c>
      <c r="B55" s="30"/>
      <c r="C55" s="40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5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5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/>
      <c r="G58" s="105"/>
      <c r="H58" s="2"/>
    </row>
    <row r="59" spans="1:8" ht="18" x14ac:dyDescent="0.25">
      <c r="A59" s="16" t="s">
        <v>30</v>
      </c>
      <c r="B59" s="28"/>
      <c r="C59" s="117"/>
      <c r="D59" s="77"/>
      <c r="E59" s="95"/>
      <c r="F59" s="74"/>
      <c r="G59" s="105"/>
      <c r="H59" s="2"/>
    </row>
    <row r="60" spans="1:8" ht="18" x14ac:dyDescent="0.25">
      <c r="A60" s="32"/>
      <c r="B60" s="18"/>
      <c r="C60" s="39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9"/>
      <c r="D61" s="81">
        <f>SUM(D44:D57)</f>
        <v>1068</v>
      </c>
      <c r="E61" s="82">
        <f>SUM(E44:E60)</f>
        <v>96959535.670000002</v>
      </c>
      <c r="F61" s="82">
        <f>SUM(F44:F60)</f>
        <v>9767141.9800000004</v>
      </c>
      <c r="G61" s="110">
        <f>1-(+F61/E61)</f>
        <v>0.89926579255451178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10689277.77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104"/>
      <c r="H9" s="15"/>
    </row>
    <row r="10" spans="1:8" ht="15.75" x14ac:dyDescent="0.25">
      <c r="A10" s="93" t="s">
        <v>149</v>
      </c>
      <c r="B10" s="13"/>
      <c r="C10" s="14"/>
      <c r="D10" s="73"/>
      <c r="E10" s="99"/>
      <c r="F10" s="74"/>
      <c r="G10" s="104"/>
      <c r="H10" s="15"/>
    </row>
    <row r="11" spans="1:8" ht="15.75" x14ac:dyDescent="0.25">
      <c r="A11" s="93" t="s">
        <v>11</v>
      </c>
      <c r="B11" s="13"/>
      <c r="C11" s="14"/>
      <c r="D11" s="73">
        <v>2</v>
      </c>
      <c r="E11" s="99">
        <v>286429</v>
      </c>
      <c r="F11" s="74">
        <v>46079</v>
      </c>
      <c r="G11" s="104">
        <f t="shared" ref="G11:G18" si="0">F11/E11</f>
        <v>0.16087407350512692</v>
      </c>
      <c r="H11" s="15"/>
    </row>
    <row r="12" spans="1:8" ht="15.75" x14ac:dyDescent="0.25">
      <c r="A12" s="93" t="s">
        <v>12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116</v>
      </c>
      <c r="B13" s="13"/>
      <c r="C13" s="14"/>
      <c r="D13" s="73">
        <v>2</v>
      </c>
      <c r="E13" s="99">
        <v>159555</v>
      </c>
      <c r="F13" s="74">
        <v>38383</v>
      </c>
      <c r="G13" s="104">
        <f t="shared" si="0"/>
        <v>0.24056281533013693</v>
      </c>
      <c r="H13" s="15"/>
    </row>
    <row r="14" spans="1:8" ht="15.75" x14ac:dyDescent="0.25">
      <c r="A14" s="93" t="s">
        <v>53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107</v>
      </c>
      <c r="B15" s="13"/>
      <c r="C15" s="14"/>
      <c r="D15" s="73">
        <v>1</v>
      </c>
      <c r="E15" s="99">
        <v>215317</v>
      </c>
      <c r="F15" s="74">
        <v>76605.5</v>
      </c>
      <c r="G15" s="104">
        <f t="shared" si="0"/>
        <v>0.35578008239015035</v>
      </c>
      <c r="H15" s="15"/>
    </row>
    <row r="16" spans="1:8" ht="15.75" x14ac:dyDescent="0.25">
      <c r="A16" s="93" t="s">
        <v>125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13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373115</v>
      </c>
      <c r="F18" s="74">
        <v>82945.5</v>
      </c>
      <c r="G18" s="104">
        <f t="shared" si="0"/>
        <v>0.22230545542259089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93" t="s">
        <v>16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112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56</v>
      </c>
      <c r="B22" s="13"/>
      <c r="C22" s="14"/>
      <c r="D22" s="73">
        <v>2</v>
      </c>
      <c r="E22" s="99">
        <v>323869</v>
      </c>
      <c r="F22" s="74">
        <v>89097.5</v>
      </c>
      <c r="G22" s="104">
        <f>F22/E22</f>
        <v>0.27510351407513534</v>
      </c>
      <c r="H22" s="15"/>
    </row>
    <row r="23" spans="1:8" ht="15.75" x14ac:dyDescent="0.25">
      <c r="A23" s="93" t="s">
        <v>18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19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25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26</v>
      </c>
      <c r="B31" s="13"/>
      <c r="C31" s="14"/>
      <c r="D31" s="73">
        <v>7</v>
      </c>
      <c r="E31" s="74">
        <v>915167</v>
      </c>
      <c r="F31" s="74">
        <v>365202.5</v>
      </c>
      <c r="G31" s="104">
        <f>F31/E31</f>
        <v>0.39905558220521503</v>
      </c>
      <c r="H31" s="15"/>
    </row>
    <row r="32" spans="1:8" ht="15.75" x14ac:dyDescent="0.25">
      <c r="A32" s="70" t="s">
        <v>121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99</v>
      </c>
      <c r="B33" s="13"/>
      <c r="C33" s="14"/>
      <c r="D33" s="73">
        <v>1</v>
      </c>
      <c r="E33" s="74">
        <v>55135</v>
      </c>
      <c r="F33" s="74">
        <v>-13957</v>
      </c>
      <c r="G33" s="104">
        <f>F33/E33</f>
        <v>-0.25314228711344883</v>
      </c>
      <c r="H33" s="15"/>
    </row>
    <row r="34" spans="1:8" ht="15.75" x14ac:dyDescent="0.25">
      <c r="A34" s="70" t="s">
        <v>27</v>
      </c>
      <c r="B34" s="13"/>
      <c r="C34" s="14"/>
      <c r="D34" s="73"/>
      <c r="E34" s="74"/>
      <c r="F34" s="74"/>
      <c r="G34" s="104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2328587</v>
      </c>
      <c r="F39" s="82">
        <f>SUM(F9:F38)</f>
        <v>684356</v>
      </c>
      <c r="G39" s="106">
        <f>F39/E39</f>
        <v>0.29389324942550998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2301803.0499999998</v>
      </c>
      <c r="F44" s="74">
        <v>113775.95</v>
      </c>
      <c r="G44" s="75">
        <f t="shared" ref="G44:G51" si="1">1-(+F44/E44)</f>
        <v>0.95057094480781057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99</v>
      </c>
      <c r="E46" s="74">
        <v>5699907.75</v>
      </c>
      <c r="F46" s="74">
        <v>444765.79</v>
      </c>
      <c r="G46" s="75">
        <f t="shared" si="1"/>
        <v>0.9219696511754949</v>
      </c>
      <c r="H46" s="15"/>
    </row>
    <row r="47" spans="1:8" ht="15.75" x14ac:dyDescent="0.25">
      <c r="A47" s="27" t="s">
        <v>36</v>
      </c>
      <c r="B47" s="28"/>
      <c r="C47" s="14"/>
      <c r="D47" s="73">
        <v>32</v>
      </c>
      <c r="E47" s="74">
        <v>2634483.5</v>
      </c>
      <c r="F47" s="74">
        <v>171956.76</v>
      </c>
      <c r="G47" s="75">
        <f t="shared" si="1"/>
        <v>0.93472847334211806</v>
      </c>
      <c r="H47" s="15"/>
    </row>
    <row r="48" spans="1:8" ht="15.75" x14ac:dyDescent="0.25">
      <c r="A48" s="27" t="s">
        <v>37</v>
      </c>
      <c r="B48" s="28"/>
      <c r="C48" s="14"/>
      <c r="D48" s="73">
        <v>76</v>
      </c>
      <c r="E48" s="74">
        <v>5753599</v>
      </c>
      <c r="F48" s="74">
        <v>453737.55</v>
      </c>
      <c r="G48" s="75">
        <f t="shared" si="1"/>
        <v>0.92113848219175509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897029</v>
      </c>
      <c r="F49" s="74">
        <v>59744</v>
      </c>
      <c r="G49" s="75">
        <f t="shared" si="1"/>
        <v>0.9333979169012373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1201970</v>
      </c>
      <c r="F50" s="74">
        <v>112380.06</v>
      </c>
      <c r="G50" s="75">
        <f t="shared" si="1"/>
        <v>0.90650344018569518</v>
      </c>
      <c r="H50" s="15"/>
    </row>
    <row r="51" spans="1:8" ht="15.75" x14ac:dyDescent="0.25">
      <c r="A51" s="27" t="s">
        <v>40</v>
      </c>
      <c r="B51" s="28"/>
      <c r="C51" s="14"/>
      <c r="D51" s="73">
        <v>1</v>
      </c>
      <c r="E51" s="74">
        <v>113620</v>
      </c>
      <c r="F51" s="74">
        <v>9400</v>
      </c>
      <c r="G51" s="75">
        <f t="shared" si="1"/>
        <v>0.91726808660447101</v>
      </c>
      <c r="H51" s="15"/>
    </row>
    <row r="52" spans="1:8" ht="15.75" x14ac:dyDescent="0.25">
      <c r="A52" s="27" t="s">
        <v>41</v>
      </c>
      <c r="B52" s="28"/>
      <c r="C52" s="14"/>
      <c r="D52" s="73">
        <v>1</v>
      </c>
      <c r="E52" s="74">
        <v>377950</v>
      </c>
      <c r="F52" s="74">
        <v>24525</v>
      </c>
      <c r="G52" s="75">
        <f>1-(+F52/E52)</f>
        <v>0.93511046434713585</v>
      </c>
      <c r="H52" s="15"/>
    </row>
    <row r="53" spans="1:8" ht="15.75" x14ac:dyDescent="0.25">
      <c r="A53" s="29" t="s">
        <v>61</v>
      </c>
      <c r="B53" s="30"/>
      <c r="C53" s="14"/>
      <c r="D53" s="73">
        <v>590</v>
      </c>
      <c r="E53" s="74">
        <v>38266799.439999998</v>
      </c>
      <c r="F53" s="74">
        <v>4587849.5999999996</v>
      </c>
      <c r="G53" s="75">
        <f>1-(+F53/E53)</f>
        <v>0.8801088759149176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21"/>
      <c r="D58" s="77"/>
      <c r="E58" s="78"/>
      <c r="F58" s="74">
        <v>-0.02</v>
      </c>
      <c r="G58" s="79"/>
      <c r="H58" s="15"/>
    </row>
    <row r="59" spans="1:8" ht="15.75" x14ac:dyDescent="0.25">
      <c r="A59" s="32"/>
      <c r="B59" s="18"/>
      <c r="C59" s="33"/>
      <c r="D59" s="77"/>
      <c r="E59" s="80"/>
      <c r="F59" s="80"/>
      <c r="G59" s="79"/>
      <c r="H59" s="2"/>
    </row>
    <row r="60" spans="1:8" ht="18" x14ac:dyDescent="0.25">
      <c r="A60" s="20" t="s">
        <v>45</v>
      </c>
      <c r="B60" s="20"/>
      <c r="C60" s="36"/>
      <c r="D60" s="81">
        <f>SUM(D44:D56)</f>
        <v>830</v>
      </c>
      <c r="E60" s="82">
        <f>SUM(E44:E59)</f>
        <v>57247161.739999995</v>
      </c>
      <c r="F60" s="82">
        <f>SUM(F44:F59)</f>
        <v>5978134.6900000004</v>
      </c>
      <c r="G60" s="83">
        <f>1-(+F60/E60)</f>
        <v>0.89557325624017914</v>
      </c>
      <c r="H60" s="2"/>
    </row>
    <row r="61" spans="1:8" ht="18" x14ac:dyDescent="0.25">
      <c r="A61" s="33"/>
      <c r="B61" s="39"/>
      <c r="C61" s="39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40"/>
      <c r="C62" s="40"/>
      <c r="D62" s="36"/>
      <c r="E62" s="36"/>
      <c r="F62" s="37">
        <f>F60+F39</f>
        <v>6662490.6900000004</v>
      </c>
      <c r="G62" s="36"/>
      <c r="H62" s="2"/>
    </row>
    <row r="63" spans="1:8" ht="18" x14ac:dyDescent="0.25">
      <c r="A63" s="35"/>
      <c r="B63" s="40"/>
      <c r="C63" s="40"/>
      <c r="D63" s="36"/>
      <c r="E63" s="36"/>
      <c r="F63" s="41"/>
      <c r="G63" s="40"/>
      <c r="H63" s="2"/>
    </row>
    <row r="64" spans="1:8" ht="15.75" x14ac:dyDescent="0.25">
      <c r="A64" s="4" t="s">
        <v>48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49</v>
      </c>
      <c r="B65" s="40"/>
      <c r="C65" s="40"/>
      <c r="D65" s="40"/>
      <c r="E65" s="40"/>
      <c r="F65" s="41"/>
      <c r="G65" s="40"/>
      <c r="H65" s="2"/>
    </row>
    <row r="66" spans="1:8" ht="18" x14ac:dyDescent="0.25">
      <c r="A66" s="4"/>
      <c r="B66" s="39"/>
      <c r="C66" s="39"/>
      <c r="D66" s="39"/>
      <c r="E66" s="39"/>
      <c r="F66" s="37"/>
      <c r="G66" s="39"/>
      <c r="H66" s="2"/>
    </row>
    <row r="67" spans="1:8" x14ac:dyDescent="0.2">
      <c r="A67" s="42" t="s">
        <v>50</v>
      </c>
    </row>
    <row r="69" spans="1:8" ht="18" x14ac:dyDescent="0.25">
      <c r="A69" s="116"/>
      <c r="B69" s="117"/>
      <c r="C69" s="117"/>
      <c r="D69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117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98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96771</v>
      </c>
      <c r="F17" s="74">
        <v>34136</v>
      </c>
      <c r="G17" s="75">
        <f>F17/E17</f>
        <v>0.35275030742681174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72720</v>
      </c>
      <c r="F18" s="74">
        <v>13338.5</v>
      </c>
      <c r="G18" s="75">
        <f>F18/E18</f>
        <v>0.18342271727172718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131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114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121</v>
      </c>
      <c r="B33" s="13"/>
      <c r="C33" s="14"/>
      <c r="D33" s="73">
        <v>3</v>
      </c>
      <c r="E33" s="74">
        <v>267603</v>
      </c>
      <c r="F33" s="74">
        <v>82130</v>
      </c>
      <c r="G33" s="75">
        <f>F33/E33</f>
        <v>0.3069098627444386</v>
      </c>
      <c r="H33" s="15"/>
    </row>
    <row r="34" spans="1:8" ht="15.75" x14ac:dyDescent="0.25">
      <c r="A34" s="70" t="s">
        <v>134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</v>
      </c>
      <c r="E39" s="82">
        <f>SUM(E9:E38)</f>
        <v>437094</v>
      </c>
      <c r="F39" s="82">
        <f>SUM(F9:F38)</f>
        <v>129604.5</v>
      </c>
      <c r="G39" s="83">
        <f>F39/E39</f>
        <v>0.29651402215541739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>
        <v>28</v>
      </c>
      <c r="E44" s="74">
        <v>2090186.75</v>
      </c>
      <c r="F44" s="74">
        <v>130228.98</v>
      </c>
      <c r="G44" s="75">
        <f>1-(+F44/E44)</f>
        <v>0.93769505045422374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48</v>
      </c>
      <c r="E46" s="74">
        <v>1976789.5</v>
      </c>
      <c r="F46" s="74">
        <v>145562.31</v>
      </c>
      <c r="G46" s="75">
        <f>1-(+F46/E46)</f>
        <v>0.92636428410814609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420036.5</v>
      </c>
      <c r="F47" s="74">
        <v>32479.5</v>
      </c>
      <c r="G47" s="75">
        <f>1-(+F47/E47)</f>
        <v>0.9226745770903243</v>
      </c>
      <c r="H47" s="15"/>
    </row>
    <row r="48" spans="1:8" ht="15.75" x14ac:dyDescent="0.25">
      <c r="A48" s="27" t="s">
        <v>37</v>
      </c>
      <c r="B48" s="28"/>
      <c r="C48" s="14"/>
      <c r="D48" s="73">
        <v>36</v>
      </c>
      <c r="E48" s="74">
        <v>2798258.82</v>
      </c>
      <c r="F48" s="74">
        <v>274444.81</v>
      </c>
      <c r="G48" s="75">
        <f>1-(+F48/E48)</f>
        <v>0.90192300725063024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116525</v>
      </c>
      <c r="F50" s="74">
        <v>17690</v>
      </c>
      <c r="G50" s="75">
        <f>1-(+F50/E50)</f>
        <v>0.84818708431667023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334</v>
      </c>
      <c r="E53" s="113">
        <v>22925130.629999999</v>
      </c>
      <c r="F53" s="113">
        <v>2811683.73</v>
      </c>
      <c r="G53" s="75">
        <f>1-(+F53/E53)</f>
        <v>0.87735364411312844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453</v>
      </c>
      <c r="E60" s="82">
        <f>SUM(E44:E59)</f>
        <v>30326927.199999999</v>
      </c>
      <c r="F60" s="82">
        <f>SUM(F44:F59)</f>
        <v>3412089.33</v>
      </c>
      <c r="G60" s="83">
        <f>1-(F60/E60)</f>
        <v>0.88748977740151658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3541693.83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JANUARY 2022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148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473043</v>
      </c>
      <c r="F15" s="74">
        <v>97191</v>
      </c>
      <c r="G15" s="75">
        <f>F15/E15</f>
        <v>0.20545912316639292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99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443567</v>
      </c>
      <c r="F19" s="74">
        <v>146795</v>
      </c>
      <c r="G19" s="75">
        <f>F19/E19</f>
        <v>0.33094211246553507</v>
      </c>
      <c r="H19" s="66"/>
    </row>
    <row r="20" spans="1:8" ht="15.75" x14ac:dyDescent="0.25">
      <c r="A20" s="93" t="s">
        <v>93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94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106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469492</v>
      </c>
      <c r="F24" s="74">
        <v>88018</v>
      </c>
      <c r="G24" s="75">
        <f>F24/E24</f>
        <v>0.18747497294948584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20213</v>
      </c>
      <c r="F26" s="74">
        <v>20213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95</v>
      </c>
      <c r="B29" s="13"/>
      <c r="C29" s="14"/>
      <c r="D29" s="73">
        <v>1</v>
      </c>
      <c r="E29" s="74">
        <v>103306</v>
      </c>
      <c r="F29" s="74">
        <v>27632.5</v>
      </c>
      <c r="G29" s="75">
        <f>F29/E29</f>
        <v>0.26748204363734923</v>
      </c>
      <c r="H29" s="66"/>
    </row>
    <row r="30" spans="1:8" ht="15.75" x14ac:dyDescent="0.25">
      <c r="A30" s="70" t="s">
        <v>121</v>
      </c>
      <c r="B30" s="13"/>
      <c r="C30" s="14"/>
      <c r="D30" s="73">
        <v>11</v>
      </c>
      <c r="E30" s="74">
        <v>1074573</v>
      </c>
      <c r="F30" s="74">
        <v>239365</v>
      </c>
      <c r="G30" s="75">
        <f>F30/E30</f>
        <v>0.22275359607955905</v>
      </c>
      <c r="H30" s="66"/>
    </row>
    <row r="31" spans="1:8" ht="15.75" x14ac:dyDescent="0.25">
      <c r="A31" s="70" t="s">
        <v>129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97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132</v>
      </c>
      <c r="B34" s="13"/>
      <c r="C34" s="14"/>
      <c r="D34" s="73">
        <v>1</v>
      </c>
      <c r="E34" s="74">
        <v>108973</v>
      </c>
      <c r="F34" s="74">
        <v>50997.5</v>
      </c>
      <c r="G34" s="75">
        <f>F34/E34</f>
        <v>0.4679828948455122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2693167</v>
      </c>
      <c r="F39" s="82">
        <f>SUM(F9:F38)</f>
        <v>670212</v>
      </c>
      <c r="G39" s="83">
        <f>F39/E39</f>
        <v>0.24885645784312671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341609.6</v>
      </c>
      <c r="F44" s="74">
        <v>24196.7</v>
      </c>
      <c r="G44" s="75">
        <f>1-(+F44/E44)</f>
        <v>0.9291685596657705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98</v>
      </c>
      <c r="E46" s="74">
        <v>3637238.75</v>
      </c>
      <c r="F46" s="74">
        <v>319101.24</v>
      </c>
      <c r="G46" s="75">
        <f t="shared" ref="G46:G52" si="0">1-(+F46/E46)</f>
        <v>0.91226827218862105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1361927.25</v>
      </c>
      <c r="F47" s="74">
        <v>82075.75</v>
      </c>
      <c r="G47" s="75">
        <f t="shared" si="0"/>
        <v>0.93973558426120041</v>
      </c>
      <c r="H47" s="66"/>
    </row>
    <row r="48" spans="1:8" ht="15.75" x14ac:dyDescent="0.25">
      <c r="A48" s="27" t="s">
        <v>37</v>
      </c>
      <c r="B48" s="28"/>
      <c r="C48" s="14"/>
      <c r="D48" s="73">
        <v>93</v>
      </c>
      <c r="E48" s="74">
        <v>4715274</v>
      </c>
      <c r="F48" s="74">
        <v>490334.58</v>
      </c>
      <c r="G48" s="75">
        <f t="shared" si="0"/>
        <v>0.89601143433022135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1690240</v>
      </c>
      <c r="F50" s="74">
        <v>139075.32999999999</v>
      </c>
      <c r="G50" s="75">
        <f t="shared" si="0"/>
        <v>0.91771859025937141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555560</v>
      </c>
      <c r="F51" s="74">
        <v>39070</v>
      </c>
      <c r="G51" s="75">
        <f t="shared" si="0"/>
        <v>0.92967456260349923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423475</v>
      </c>
      <c r="F52" s="74">
        <v>-14125</v>
      </c>
      <c r="G52" s="75">
        <f t="shared" si="0"/>
        <v>1.0333549796328001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596</v>
      </c>
      <c r="E54" s="74">
        <v>33791856.950000003</v>
      </c>
      <c r="F54" s="74">
        <v>3764955.97</v>
      </c>
      <c r="G54" s="75">
        <f>1-(+F54/E54)</f>
        <v>0.88858392790988661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935353.35</v>
      </c>
      <c r="F55" s="74">
        <v>40157.120000000003</v>
      </c>
      <c r="G55" s="75">
        <f>1-(+F55/E55)</f>
        <v>0.95706743339295253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850</v>
      </c>
      <c r="E61" s="82">
        <f>SUM(E44:E60)</f>
        <v>47452534.900000006</v>
      </c>
      <c r="F61" s="82">
        <f>SUM(F44:F60)</f>
        <v>4884841.6900000004</v>
      </c>
      <c r="G61" s="83">
        <f>1-(F61/E61)</f>
        <v>0.8970583615755372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5555053.6900000004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9" sqref="B19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83</v>
      </c>
      <c r="B3" s="36"/>
      <c r="C3" s="21"/>
      <c r="D3" s="21"/>
    </row>
    <row r="4" spans="1:4" ht="23.25" x14ac:dyDescent="0.35">
      <c r="A4" s="56" t="str">
        <f>ARG!$A$3</f>
        <v>MONTH ENDED:  JANUARY 2022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84</v>
      </c>
      <c r="B6" s="126">
        <f>+ARG!$D$38+CARUTHERSVILLE!$D$39+HOLLYWOOD!$D$40+HARKC!$D$40+BALLYSKC!$D$39+AMERKC!$D$39+LAGRANGE!$D$39+AMERSC!$D$38+RIVERCITY!$D$39+LUMIERE!$D$39+ISLEBV!$D$39+STJO!$D$39+CAPE!$D$39</f>
        <v>451</v>
      </c>
      <c r="C6" s="58"/>
      <c r="D6" s="21"/>
    </row>
    <row r="7" spans="1:4" ht="21.75" thickTop="1" thickBot="1" x14ac:dyDescent="0.35">
      <c r="A7" s="127" t="s">
        <v>85</v>
      </c>
      <c r="B7" s="135">
        <f>+ARG!$E$38+CARUTHERSVILLE!$E$39+HOLLYWOOD!$E$40+HARKC!$E$40+BALLYSKC!$E$39+AMERKC!$E$39+LAGRANGE!$E$39+AMERSC!$E$38+RIVERCITY!$E$39+LUMIERE!$E$39+ISLEBV!$E$39+STJO!$E$39+CAPE!$E$39</f>
        <v>104488231</v>
      </c>
      <c r="C7" s="58"/>
      <c r="D7" s="21"/>
    </row>
    <row r="8" spans="1:4" ht="21" thickTop="1" x14ac:dyDescent="0.3">
      <c r="A8" s="127" t="s">
        <v>86</v>
      </c>
      <c r="B8" s="135">
        <f>+ARG!$F$38+CARUTHERSVILLE!$F$39+HOLLYWOOD!$F$40+HARKC!$F$40+BALLYSKC!$F$39+AMERKC!$F$39+LAGRANGE!$F$39+AMERSC!$F$38+RIVERCITY!$F$39+LUMIERE!$F$39+ISLEBV!$F$39+STJO!$F$39+CAPE!$F$39</f>
        <v>22507007.119999997</v>
      </c>
      <c r="C8" s="58"/>
      <c r="D8" s="21"/>
    </row>
    <row r="9" spans="1:4" ht="20.25" x14ac:dyDescent="0.3">
      <c r="A9" s="127" t="s">
        <v>87</v>
      </c>
      <c r="B9" s="115">
        <f>B8/B7</f>
        <v>0.21540231760646802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145</v>
      </c>
      <c r="B11" s="126">
        <f>+AMERSC!$D$51+ARG!$D$51</f>
        <v>44</v>
      </c>
      <c r="C11" s="58"/>
      <c r="D11" s="21"/>
    </row>
    <row r="12" spans="1:4" ht="21.75" thickTop="1" thickBot="1" x14ac:dyDescent="0.35">
      <c r="A12" s="127" t="s">
        <v>146</v>
      </c>
      <c r="B12" s="135">
        <f>AMERSC!$E$51+ARG!$E$51</f>
        <v>8905272.3900000006</v>
      </c>
      <c r="C12" s="58"/>
      <c r="D12" s="21"/>
    </row>
    <row r="13" spans="1:4" ht="21" thickTop="1" x14ac:dyDescent="0.3">
      <c r="A13" s="127" t="s">
        <v>147</v>
      </c>
      <c r="B13" s="135">
        <f>+AMERSC!$F$51+ARG!$F$51</f>
        <v>374881.73</v>
      </c>
      <c r="C13" s="58"/>
      <c r="D13" s="21"/>
    </row>
    <row r="14" spans="1:4" ht="20.25" x14ac:dyDescent="0.3">
      <c r="A14" s="127" t="s">
        <v>91</v>
      </c>
      <c r="B14" s="115">
        <f>1-(B13/B12)</f>
        <v>0.95790339547379078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88</v>
      </c>
      <c r="B16" s="126">
        <f>+ARG!$D$72+CARUTHERSVILLE!$D$60+HOLLYWOOD!$D$62+HARKC!$D$62+BALLYSKC!$D$62+AMERKC!$D$62+LAGRANGE!$D$60+AMERSC!$D$72+RIVERCITY!$D$61+LUMIERE!$D$61+ISLEBV!$D$60+STJO!$D$60+CAPE!$D$61</f>
        <v>14657</v>
      </c>
      <c r="C16" s="58"/>
      <c r="D16" s="21"/>
    </row>
    <row r="17" spans="1:4" ht="21.75" thickTop="1" thickBot="1" x14ac:dyDescent="0.35">
      <c r="A17" s="127" t="s">
        <v>89</v>
      </c>
      <c r="B17" s="135">
        <f>+ARG!$E$72+CARUTHERSVILLE!$E$60+HOLLYWOOD!$E$62+HARKC!$E$62+BALLYSKC!$E$62+AMERKC!$E$62+LAGRANGE!$E$60+AMERSC!$E$72+RIVERCITY!$E$61+LUMIERE!$E$61+ISLEBV!$E$60+STJO!$E$60+CAPE!$E$61</f>
        <v>1279211784.7100003</v>
      </c>
      <c r="C17" s="58"/>
      <c r="D17" s="21"/>
    </row>
    <row r="18" spans="1:4" ht="21" thickTop="1" x14ac:dyDescent="0.3">
      <c r="A18" s="127" t="s">
        <v>90</v>
      </c>
      <c r="B18" s="135">
        <f>+ARG!$F$72+CARUTHERSVILLE!$F$60+HOLLYWOOD!$F$62+HARKC!$F$62+BALLYSKC!$F$62+AMERKC!$F$62+LAGRANGE!$F$60+AMERSC!$F$72+RIVERCITY!$F$61+LUMIERE!$F$61+ISLEBV!$F$60+STJO!$F$60+CAPE!$F$61</f>
        <v>122607053.44</v>
      </c>
      <c r="C18" s="21"/>
      <c r="D18" s="21"/>
    </row>
    <row r="19" spans="1:4" ht="20.25" x14ac:dyDescent="0.3">
      <c r="A19" s="127" t="s">
        <v>91</v>
      </c>
      <c r="B19" s="115">
        <f>1-(B18/B17)</f>
        <v>0.904154218319842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92</v>
      </c>
      <c r="B21" s="128">
        <f>B18+B8+B13</f>
        <v>145488942.28999999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140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149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116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107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125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330909</v>
      </c>
      <c r="F18" s="74">
        <v>95261</v>
      </c>
      <c r="G18" s="75">
        <f>F18/E18</f>
        <v>0.28787672743866138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112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13562</v>
      </c>
      <c r="F29" s="74">
        <v>3662</v>
      </c>
      <c r="G29" s="75">
        <f>F29/E29</f>
        <v>0.27001917121368529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264124</v>
      </c>
      <c r="F30" s="74">
        <v>104679</v>
      </c>
      <c r="G30" s="75">
        <f>F30/E30</f>
        <v>0.39632521088579609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121</v>
      </c>
      <c r="B32" s="13"/>
      <c r="C32" s="14"/>
      <c r="D32" s="73">
        <v>4</v>
      </c>
      <c r="E32" s="74">
        <v>468371</v>
      </c>
      <c r="F32" s="74">
        <v>102428</v>
      </c>
      <c r="G32" s="75">
        <f>F32/E32</f>
        <v>0.21868988472813219</v>
      </c>
      <c r="H32" s="15"/>
    </row>
    <row r="33" spans="1:8" ht="15.75" x14ac:dyDescent="0.25">
      <c r="A33" s="70" t="s">
        <v>99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18692</v>
      </c>
      <c r="F34" s="74">
        <v>8356</v>
      </c>
      <c r="G34" s="75">
        <f>F34/E34</f>
        <v>0.44703616520436551</v>
      </c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9</v>
      </c>
      <c r="E39" s="82">
        <f>SUM(E9:E38)</f>
        <v>1095658</v>
      </c>
      <c r="F39" s="82">
        <f>SUM(F9:F38)</f>
        <v>314386</v>
      </c>
      <c r="G39" s="83">
        <f>F39/E39</f>
        <v>0.28693807739276306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>
        <v>8</v>
      </c>
      <c r="E44" s="74">
        <v>186302.4</v>
      </c>
      <c r="F44" s="74">
        <v>14045.4</v>
      </c>
      <c r="G44" s="75">
        <f>1-(+F44/E44)</f>
        <v>0.92460966686419499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39</v>
      </c>
      <c r="E46" s="74">
        <v>1455755.5</v>
      </c>
      <c r="F46" s="74">
        <v>133880.66</v>
      </c>
      <c r="G46" s="75">
        <f>1-(+F46/E46)</f>
        <v>0.90803355371145766</v>
      </c>
      <c r="H46" s="15"/>
    </row>
    <row r="47" spans="1:8" ht="15.75" x14ac:dyDescent="0.25">
      <c r="A47" s="27" t="s">
        <v>36</v>
      </c>
      <c r="B47" s="28"/>
      <c r="C47" s="14"/>
      <c r="D47" s="73">
        <v>8</v>
      </c>
      <c r="E47" s="74">
        <v>597073.5</v>
      </c>
      <c r="F47" s="74">
        <v>40411</v>
      </c>
      <c r="G47" s="75">
        <f>1-(+F47/E47)</f>
        <v>0.93231821542908877</v>
      </c>
      <c r="H47" s="15"/>
    </row>
    <row r="48" spans="1:8" ht="15.75" x14ac:dyDescent="0.25">
      <c r="A48" s="27" t="s">
        <v>37</v>
      </c>
      <c r="B48" s="28"/>
      <c r="C48" s="14"/>
      <c r="D48" s="73">
        <v>38</v>
      </c>
      <c r="E48" s="74">
        <v>2729681</v>
      </c>
      <c r="F48" s="74">
        <v>238322.28</v>
      </c>
      <c r="G48" s="75">
        <f>1-(+F48/E48)</f>
        <v>0.91269225964499145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784180</v>
      </c>
      <c r="F50" s="74">
        <v>68765</v>
      </c>
      <c r="G50" s="75">
        <f>1-(+F50/E50)</f>
        <v>0.91230967379938277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425</v>
      </c>
      <c r="E53" s="74">
        <v>24850096.09</v>
      </c>
      <c r="F53" s="74">
        <v>2616318.09</v>
      </c>
      <c r="G53" s="75">
        <f>1-(+F53/E53)</f>
        <v>0.89471597693125859</v>
      </c>
      <c r="H53" s="15"/>
    </row>
    <row r="54" spans="1:8" ht="15.75" x14ac:dyDescent="0.25">
      <c r="A54" s="29" t="s">
        <v>62</v>
      </c>
      <c r="B54" s="30"/>
      <c r="C54" s="14"/>
      <c r="D54" s="73">
        <v>8</v>
      </c>
      <c r="E54" s="74">
        <v>177849.19</v>
      </c>
      <c r="F54" s="74">
        <v>9123.0300000000007</v>
      </c>
      <c r="G54" s="75">
        <f>1-(+F54/E54)</f>
        <v>0.94870356170865888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>
        <v>-20</v>
      </c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529</v>
      </c>
      <c r="E60" s="82">
        <f>SUM(E44:E59)</f>
        <v>30780937.680000003</v>
      </c>
      <c r="F60" s="82">
        <f>SUM(F44:F59)</f>
        <v>3120845.4599999995</v>
      </c>
      <c r="G60" s="83">
        <f>1-(F60/E60)</f>
        <v>0.89861109845176101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3435231.4599999995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102</v>
      </c>
      <c r="B9" s="13"/>
      <c r="C9" s="14"/>
      <c r="D9" s="73">
        <v>4</v>
      </c>
      <c r="E9" s="74">
        <v>739739</v>
      </c>
      <c r="F9" s="74">
        <v>71287</v>
      </c>
      <c r="G9" s="75">
        <f>F9/E9</f>
        <v>9.6367772957759432E-2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105</v>
      </c>
      <c r="B11" s="13"/>
      <c r="C11" s="14"/>
      <c r="D11" s="73">
        <v>2</v>
      </c>
      <c r="E11" s="74">
        <v>885863</v>
      </c>
      <c r="F11" s="74">
        <v>227453</v>
      </c>
      <c r="G11" s="75">
        <f>F11/E11</f>
        <v>0.25675866358567861</v>
      </c>
      <c r="H11" s="15"/>
    </row>
    <row r="12" spans="1:8" ht="15.75" x14ac:dyDescent="0.25">
      <c r="A12" s="93" t="s">
        <v>67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109</v>
      </c>
      <c r="B13" s="13"/>
      <c r="C13" s="14"/>
      <c r="D13" s="73">
        <v>3</v>
      </c>
      <c r="E13" s="74">
        <v>873753</v>
      </c>
      <c r="F13" s="74">
        <v>251021.5</v>
      </c>
      <c r="G13" s="75">
        <f>F13/E13</f>
        <v>0.2872911452092296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53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379180</v>
      </c>
      <c r="F17" s="74">
        <v>110220</v>
      </c>
      <c r="G17" s="75">
        <f t="shared" ref="G17:G25" si="0">F17/E17</f>
        <v>0.29067988817975632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1269795</v>
      </c>
      <c r="F18" s="74">
        <v>456945</v>
      </c>
      <c r="G18" s="75">
        <f t="shared" si="0"/>
        <v>0.35985729980036146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>
        <v>1</v>
      </c>
      <c r="E20" s="74">
        <v>31261</v>
      </c>
      <c r="F20" s="74">
        <v>16901</v>
      </c>
      <c r="G20" s="75">
        <f t="shared" si="0"/>
        <v>0.54064169412366847</v>
      </c>
      <c r="H20" s="15"/>
    </row>
    <row r="21" spans="1:8" ht="15.75" x14ac:dyDescent="0.25">
      <c r="A21" s="93" t="s">
        <v>118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6</v>
      </c>
      <c r="E22" s="74">
        <v>4966083</v>
      </c>
      <c r="F22" s="74">
        <v>1227519.5</v>
      </c>
      <c r="G22" s="75">
        <f t="shared" si="0"/>
        <v>0.24718062505197758</v>
      </c>
      <c r="H22" s="15"/>
    </row>
    <row r="23" spans="1:8" ht="15.75" x14ac:dyDescent="0.25">
      <c r="A23" s="93" t="s">
        <v>56</v>
      </c>
      <c r="B23" s="13"/>
      <c r="C23" s="14"/>
      <c r="D23" s="73">
        <v>4</v>
      </c>
      <c r="E23" s="74">
        <v>1054591</v>
      </c>
      <c r="F23" s="74">
        <v>238174</v>
      </c>
      <c r="G23" s="75">
        <f t="shared" si="0"/>
        <v>0.22584490100901677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74">
        <v>636564</v>
      </c>
      <c r="F24" s="74">
        <v>186454</v>
      </c>
      <c r="G24" s="75">
        <f t="shared" si="0"/>
        <v>0.29290691902149668</v>
      </c>
      <c r="H24" s="15"/>
    </row>
    <row r="25" spans="1:8" ht="15.75" x14ac:dyDescent="0.25">
      <c r="A25" s="94" t="s">
        <v>21</v>
      </c>
      <c r="B25" s="13"/>
      <c r="C25" s="14"/>
      <c r="D25" s="73">
        <v>23</v>
      </c>
      <c r="E25" s="74">
        <v>144401</v>
      </c>
      <c r="F25" s="74">
        <v>144401</v>
      </c>
      <c r="G25" s="75">
        <f t="shared" si="0"/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74">
        <v>36256</v>
      </c>
      <c r="F27" s="74">
        <v>-3944</v>
      </c>
      <c r="G27" s="75">
        <f>F27/E27</f>
        <v>-0.1087819947043248</v>
      </c>
      <c r="H27" s="15"/>
    </row>
    <row r="28" spans="1:8" ht="15.75" x14ac:dyDescent="0.25">
      <c r="A28" s="93" t="s">
        <v>127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74">
        <v>51450</v>
      </c>
      <c r="F29" s="74">
        <v>21559</v>
      </c>
      <c r="G29" s="75">
        <f>F29/E29</f>
        <v>0.4190281827016521</v>
      </c>
      <c r="H29" s="15"/>
    </row>
    <row r="30" spans="1:8" ht="15.75" x14ac:dyDescent="0.25">
      <c r="A30" s="70" t="s">
        <v>122</v>
      </c>
      <c r="B30" s="13"/>
      <c r="C30" s="14"/>
      <c r="D30" s="73">
        <v>1</v>
      </c>
      <c r="E30" s="74">
        <v>985</v>
      </c>
      <c r="F30" s="74">
        <v>1235</v>
      </c>
      <c r="G30" s="75">
        <f>F30/E30</f>
        <v>1.2538071065989849</v>
      </c>
      <c r="H30" s="15"/>
    </row>
    <row r="31" spans="1:8" ht="15.75" x14ac:dyDescent="0.25">
      <c r="A31" s="70" t="s">
        <v>128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155</v>
      </c>
      <c r="B32" s="13"/>
      <c r="C32" s="14"/>
      <c r="D32" s="73"/>
      <c r="E32" s="76"/>
      <c r="F32" s="74"/>
      <c r="G32" s="75"/>
      <c r="H32" s="15"/>
    </row>
    <row r="33" spans="1:8" ht="15.75" x14ac:dyDescent="0.25">
      <c r="A33" s="70" t="s">
        <v>58</v>
      </c>
      <c r="B33" s="13"/>
      <c r="C33" s="14"/>
      <c r="D33" s="73">
        <v>22</v>
      </c>
      <c r="E33" s="76">
        <v>1449068</v>
      </c>
      <c r="F33" s="76">
        <v>178982.5</v>
      </c>
      <c r="G33" s="75">
        <f>F33/E33</f>
        <v>0.12351559761170629</v>
      </c>
      <c r="H33" s="15"/>
    </row>
    <row r="34" spans="1:8" ht="15.75" x14ac:dyDescent="0.25">
      <c r="A34" s="93" t="s">
        <v>152</v>
      </c>
      <c r="B34" s="13"/>
      <c r="C34" s="14"/>
      <c r="D34" s="73"/>
      <c r="E34" s="74"/>
      <c r="F34" s="74"/>
      <c r="G34" s="75"/>
      <c r="H34" s="15"/>
    </row>
    <row r="35" spans="1:8" ht="15.75" x14ac:dyDescent="0.25">
      <c r="A35" s="93" t="s">
        <v>99</v>
      </c>
      <c r="B35" s="13"/>
      <c r="C35" s="14"/>
      <c r="D35" s="73">
        <v>2</v>
      </c>
      <c r="E35" s="74">
        <v>298799</v>
      </c>
      <c r="F35" s="74">
        <v>74457</v>
      </c>
      <c r="G35" s="75">
        <f>F35/E35</f>
        <v>0.2491875809490661</v>
      </c>
      <c r="H35" s="15"/>
    </row>
    <row r="36" spans="1:8" x14ac:dyDescent="0.2">
      <c r="A36" s="16" t="s">
        <v>28</v>
      </c>
      <c r="B36" s="13"/>
      <c r="C36" s="14"/>
      <c r="D36" s="77"/>
      <c r="E36" s="78">
        <v>404105</v>
      </c>
      <c r="F36" s="74">
        <v>68567</v>
      </c>
      <c r="G36" s="79"/>
      <c r="H36" s="15"/>
    </row>
    <row r="37" spans="1:8" x14ac:dyDescent="0.2">
      <c r="A37" s="16" t="s">
        <v>29</v>
      </c>
      <c r="B37" s="13"/>
      <c r="C37" s="14"/>
      <c r="D37" s="77"/>
      <c r="E37" s="78"/>
      <c r="F37" s="74"/>
      <c r="G37" s="79"/>
      <c r="H37" s="15"/>
    </row>
    <row r="38" spans="1:8" x14ac:dyDescent="0.2">
      <c r="A38" s="16" t="s">
        <v>30</v>
      </c>
      <c r="B38" s="13"/>
      <c r="C38" s="14"/>
      <c r="D38" s="77"/>
      <c r="E38" s="78"/>
      <c r="F38" s="76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78</v>
      </c>
      <c r="E40" s="82">
        <f>SUM(E9:E39)</f>
        <v>13221893</v>
      </c>
      <c r="F40" s="82">
        <f>SUM(F9:F39)</f>
        <v>3271232.5</v>
      </c>
      <c r="G40" s="83">
        <f>F40/E40</f>
        <v>0.24741029896399858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137</v>
      </c>
      <c r="F43" s="25" t="s">
        <v>137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138</v>
      </c>
      <c r="F44" s="88" t="s">
        <v>8</v>
      </c>
      <c r="G44" s="88" t="s">
        <v>139</v>
      </c>
      <c r="H44" s="15"/>
    </row>
    <row r="45" spans="1:8" ht="15.75" x14ac:dyDescent="0.25">
      <c r="A45" s="27" t="s">
        <v>33</v>
      </c>
      <c r="B45" s="28"/>
      <c r="C45" s="14"/>
      <c r="D45" s="73">
        <v>180</v>
      </c>
      <c r="E45" s="74">
        <v>28245270.579999998</v>
      </c>
      <c r="F45" s="74">
        <v>1634127.78</v>
      </c>
      <c r="G45" s="75">
        <f t="shared" ref="G45:G51" si="1">1-(+F45/E45)</f>
        <v>0.9421450831787358</v>
      </c>
      <c r="H45" s="15"/>
    </row>
    <row r="46" spans="1:8" ht="15.75" x14ac:dyDescent="0.25">
      <c r="A46" s="27" t="s">
        <v>34</v>
      </c>
      <c r="B46" s="28"/>
      <c r="C46" s="14"/>
      <c r="D46" s="73">
        <v>4</v>
      </c>
      <c r="E46" s="74">
        <v>2795612.37</v>
      </c>
      <c r="F46" s="74">
        <v>378930.76</v>
      </c>
      <c r="G46" s="75">
        <f t="shared" si="1"/>
        <v>0.86445518553775758</v>
      </c>
      <c r="H46" s="15"/>
    </row>
    <row r="47" spans="1:8" ht="15.75" x14ac:dyDescent="0.25">
      <c r="A47" s="27" t="s">
        <v>35</v>
      </c>
      <c r="B47" s="28"/>
      <c r="C47" s="14"/>
      <c r="D47" s="73">
        <v>308</v>
      </c>
      <c r="E47" s="74">
        <v>23892833.75</v>
      </c>
      <c r="F47" s="74">
        <v>1429346.93</v>
      </c>
      <c r="G47" s="75">
        <f t="shared" si="1"/>
        <v>0.94017675153329183</v>
      </c>
      <c r="H47" s="15"/>
    </row>
    <row r="48" spans="1:8" ht="15.75" x14ac:dyDescent="0.25">
      <c r="A48" s="27" t="s">
        <v>36</v>
      </c>
      <c r="B48" s="28"/>
      <c r="C48" s="14"/>
      <c r="D48" s="73">
        <v>23</v>
      </c>
      <c r="E48" s="74">
        <v>748240</v>
      </c>
      <c r="F48" s="74">
        <v>69886</v>
      </c>
      <c r="G48" s="75">
        <f t="shared" si="1"/>
        <v>0.90659948679568059</v>
      </c>
      <c r="H48" s="15"/>
    </row>
    <row r="49" spans="1:8" ht="15.75" x14ac:dyDescent="0.25">
      <c r="A49" s="27" t="s">
        <v>37</v>
      </c>
      <c r="B49" s="28"/>
      <c r="C49" s="14"/>
      <c r="D49" s="73">
        <v>130</v>
      </c>
      <c r="E49" s="74">
        <v>10275732.220000001</v>
      </c>
      <c r="F49" s="74">
        <v>637642.06000000006</v>
      </c>
      <c r="G49" s="75">
        <f t="shared" si="1"/>
        <v>0.93794680064171621</v>
      </c>
      <c r="H49" s="15"/>
    </row>
    <row r="50" spans="1:8" ht="15.75" x14ac:dyDescent="0.25">
      <c r="A50" s="27" t="s">
        <v>38</v>
      </c>
      <c r="B50" s="28"/>
      <c r="C50" s="14"/>
      <c r="D50" s="73">
        <v>3</v>
      </c>
      <c r="E50" s="74">
        <v>268040</v>
      </c>
      <c r="F50" s="74">
        <v>19759</v>
      </c>
      <c r="G50" s="75">
        <f t="shared" si="1"/>
        <v>0.92628339053872555</v>
      </c>
      <c r="H50" s="15"/>
    </row>
    <row r="51" spans="1:8" ht="15.75" x14ac:dyDescent="0.25">
      <c r="A51" s="27" t="s">
        <v>39</v>
      </c>
      <c r="B51" s="28"/>
      <c r="C51" s="14"/>
      <c r="D51" s="73">
        <v>23</v>
      </c>
      <c r="E51" s="74">
        <v>2027540</v>
      </c>
      <c r="F51" s="74">
        <v>129480.52</v>
      </c>
      <c r="G51" s="75">
        <f t="shared" si="1"/>
        <v>0.93613910453061344</v>
      </c>
      <c r="H51" s="15"/>
    </row>
    <row r="52" spans="1:8" ht="15.75" x14ac:dyDescent="0.25">
      <c r="A52" s="27" t="s">
        <v>40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41</v>
      </c>
      <c r="B53" s="28"/>
      <c r="C53" s="14"/>
      <c r="D53" s="73">
        <v>4</v>
      </c>
      <c r="E53" s="74">
        <v>310400</v>
      </c>
      <c r="F53" s="74">
        <v>47600</v>
      </c>
      <c r="G53" s="75">
        <f>1-(+F53/E53)</f>
        <v>0.84664948453608246</v>
      </c>
      <c r="H53" s="15"/>
    </row>
    <row r="54" spans="1:8" ht="15.75" x14ac:dyDescent="0.25">
      <c r="A54" s="29" t="s">
        <v>60</v>
      </c>
      <c r="B54" s="30"/>
      <c r="C54" s="14"/>
      <c r="D54" s="73">
        <v>2</v>
      </c>
      <c r="E54" s="74">
        <v>80800</v>
      </c>
      <c r="F54" s="74">
        <v>20800</v>
      </c>
      <c r="G54" s="75">
        <f>1-(+F54/E54)</f>
        <v>0.74257425742574257</v>
      </c>
      <c r="H54" s="15"/>
    </row>
    <row r="55" spans="1:8" ht="15.75" x14ac:dyDescent="0.25">
      <c r="A55" s="27" t="s">
        <v>61</v>
      </c>
      <c r="B55" s="30"/>
      <c r="C55" s="14"/>
      <c r="D55" s="73">
        <v>1198</v>
      </c>
      <c r="E55" s="74">
        <v>103277956.86</v>
      </c>
      <c r="F55" s="74">
        <v>11314245.59</v>
      </c>
      <c r="G55" s="75">
        <f>1-(+F55/E55)</f>
        <v>0.89044859199396054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78"/>
      <c r="F60" s="76"/>
      <c r="G60" s="79"/>
      <c r="H60" s="15"/>
    </row>
    <row r="61" spans="1:8" ht="15.75" x14ac:dyDescent="0.25">
      <c r="A61" s="32"/>
      <c r="B61" s="18"/>
      <c r="C61" s="21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33"/>
      <c r="D62" s="81">
        <f>SUM(D45:D58)</f>
        <v>1875</v>
      </c>
      <c r="E62" s="82">
        <f>SUM(E45:E61)</f>
        <v>171922425.78</v>
      </c>
      <c r="F62" s="82">
        <f>SUM(F45:F61)</f>
        <v>15681818.640000001</v>
      </c>
      <c r="G62" s="83">
        <f>1-(+F62/E62)</f>
        <v>0.90878549689575006</v>
      </c>
      <c r="H62" s="2"/>
    </row>
    <row r="63" spans="1:8" ht="18" x14ac:dyDescent="0.25">
      <c r="A63" s="33"/>
      <c r="B63" s="33"/>
      <c r="C63" s="36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36"/>
      <c r="E64" s="36"/>
      <c r="F64" s="37">
        <f>F62+F40</f>
        <v>18953051.140000001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102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8</v>
      </c>
      <c r="E10" s="99">
        <v>3246527</v>
      </c>
      <c r="F10" s="74">
        <v>598286.5</v>
      </c>
      <c r="G10" s="100">
        <f>F10/E10</f>
        <v>0.18428508372177407</v>
      </c>
      <c r="H10" s="15"/>
    </row>
    <row r="11" spans="1:8" ht="15.75" x14ac:dyDescent="0.25">
      <c r="A11" s="93" t="s">
        <v>105</v>
      </c>
      <c r="B11" s="13"/>
      <c r="C11" s="14"/>
      <c r="D11" s="73">
        <v>14</v>
      </c>
      <c r="E11" s="99">
        <v>901911</v>
      </c>
      <c r="F11" s="74">
        <v>281331.5</v>
      </c>
      <c r="G11" s="100">
        <f>F11/E11</f>
        <v>0.31192822795153846</v>
      </c>
      <c r="H11" s="15"/>
    </row>
    <row r="12" spans="1:8" ht="15.75" x14ac:dyDescent="0.25">
      <c r="A12" s="93" t="s">
        <v>67</v>
      </c>
      <c r="B12" s="13"/>
      <c r="C12" s="14"/>
      <c r="D12" s="73"/>
      <c r="E12" s="99"/>
      <c r="F12" s="74"/>
      <c r="G12" s="100"/>
      <c r="H12" s="15"/>
    </row>
    <row r="13" spans="1:8" ht="15.75" x14ac:dyDescent="0.25">
      <c r="A13" s="93" t="s">
        <v>109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2</v>
      </c>
      <c r="E14" s="99">
        <v>442936</v>
      </c>
      <c r="F14" s="74">
        <v>239626</v>
      </c>
      <c r="G14" s="100">
        <f>F14/E14</f>
        <v>0.5409946357938844</v>
      </c>
      <c r="H14" s="15"/>
    </row>
    <row r="15" spans="1:8" ht="15.75" x14ac:dyDescent="0.25">
      <c r="A15" s="93" t="s">
        <v>53</v>
      </c>
      <c r="B15" s="13"/>
      <c r="C15" s="14"/>
      <c r="D15" s="73"/>
      <c r="E15" s="99"/>
      <c r="F15" s="74"/>
      <c r="G15" s="100"/>
      <c r="H15" s="15"/>
    </row>
    <row r="16" spans="1:8" ht="15.75" x14ac:dyDescent="0.25">
      <c r="A16" s="93" t="s">
        <v>10</v>
      </c>
      <c r="B16" s="13"/>
      <c r="C16" s="14"/>
      <c r="D16" s="73"/>
      <c r="E16" s="99"/>
      <c r="F16" s="74"/>
      <c r="G16" s="100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99">
        <v>996239</v>
      </c>
      <c r="F17" s="74">
        <v>226291.5</v>
      </c>
      <c r="G17" s="75">
        <f t="shared" ref="G17:G23" si="0">F17/E17</f>
        <v>0.22714579533625967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99">
        <v>1246961</v>
      </c>
      <c r="F18" s="74">
        <v>333512.5</v>
      </c>
      <c r="G18" s="100">
        <f t="shared" si="0"/>
        <v>0.26746024935823975</v>
      </c>
      <c r="H18" s="15"/>
    </row>
    <row r="19" spans="1:8" ht="15.75" x14ac:dyDescent="0.25">
      <c r="A19" s="93" t="s">
        <v>54</v>
      </c>
      <c r="B19" s="13"/>
      <c r="C19" s="14"/>
      <c r="D19" s="73">
        <v>2</v>
      </c>
      <c r="E19" s="99">
        <v>596910</v>
      </c>
      <c r="F19" s="74">
        <v>253666</v>
      </c>
      <c r="G19" s="75">
        <f t="shared" si="0"/>
        <v>0.4249652376405153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118</v>
      </c>
      <c r="B21" s="13"/>
      <c r="C21" s="14"/>
      <c r="D21" s="73"/>
      <c r="E21" s="99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8</v>
      </c>
      <c r="E22" s="99">
        <v>4083294</v>
      </c>
      <c r="F22" s="74">
        <v>606473</v>
      </c>
      <c r="G22" s="75">
        <f t="shared" si="0"/>
        <v>0.14852543069394464</v>
      </c>
      <c r="H22" s="15"/>
    </row>
    <row r="23" spans="1:8" ht="15.75" x14ac:dyDescent="0.25">
      <c r="A23" s="93" t="s">
        <v>56</v>
      </c>
      <c r="B23" s="13"/>
      <c r="C23" s="14"/>
      <c r="D23" s="73">
        <v>3</v>
      </c>
      <c r="E23" s="99">
        <v>893238</v>
      </c>
      <c r="F23" s="74">
        <v>64037</v>
      </c>
      <c r="G23" s="75">
        <f t="shared" si="0"/>
        <v>7.1690859546951646E-2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99">
        <v>801035</v>
      </c>
      <c r="F24" s="74">
        <v>244922</v>
      </c>
      <c r="G24" s="75">
        <f>F24/E24</f>
        <v>0.30575692697572515</v>
      </c>
      <c r="H24" s="15"/>
    </row>
    <row r="25" spans="1:8" ht="15.75" x14ac:dyDescent="0.25">
      <c r="A25" s="94" t="s">
        <v>21</v>
      </c>
      <c r="B25" s="13"/>
      <c r="C25" s="14"/>
      <c r="D25" s="73">
        <v>13</v>
      </c>
      <c r="E25" s="99">
        <v>256654</v>
      </c>
      <c r="F25" s="74">
        <v>256654</v>
      </c>
      <c r="G25" s="75">
        <f>F25/E25</f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99">
        <v>65448</v>
      </c>
      <c r="F27" s="74">
        <v>15388</v>
      </c>
      <c r="G27" s="75">
        <f>F27/E27</f>
        <v>0.23511795624006845</v>
      </c>
      <c r="H27" s="15"/>
    </row>
    <row r="28" spans="1:8" ht="15.75" x14ac:dyDescent="0.25">
      <c r="A28" s="93" t="s">
        <v>127</v>
      </c>
      <c r="B28" s="13"/>
      <c r="C28" s="14"/>
      <c r="D28" s="73"/>
      <c r="E28" s="99"/>
      <c r="F28" s="74"/>
      <c r="G28" s="100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99">
        <v>195650</v>
      </c>
      <c r="F29" s="74">
        <v>48539</v>
      </c>
      <c r="G29" s="75">
        <f>F29/E29</f>
        <v>0.24809097878865322</v>
      </c>
      <c r="H29" s="15"/>
    </row>
    <row r="30" spans="1:8" ht="15.75" x14ac:dyDescent="0.25">
      <c r="A30" s="70" t="s">
        <v>122</v>
      </c>
      <c r="B30" s="13"/>
      <c r="C30" s="14"/>
      <c r="D30" s="101"/>
      <c r="E30" s="99"/>
      <c r="F30" s="99"/>
      <c r="G30" s="102"/>
      <c r="H30" s="15"/>
    </row>
    <row r="31" spans="1:8" ht="15.75" x14ac:dyDescent="0.25">
      <c r="A31" s="70" t="s">
        <v>128</v>
      </c>
      <c r="B31" s="13"/>
      <c r="C31" s="14"/>
      <c r="D31" s="73"/>
      <c r="E31" s="103"/>
      <c r="F31" s="74"/>
      <c r="G31" s="100"/>
      <c r="H31" s="15"/>
    </row>
    <row r="32" spans="1:8" ht="15.75" x14ac:dyDescent="0.25">
      <c r="A32" s="70" t="s">
        <v>155</v>
      </c>
      <c r="B32" s="13"/>
      <c r="C32" s="14"/>
      <c r="D32" s="73">
        <v>1</v>
      </c>
      <c r="E32" s="103">
        <v>131690</v>
      </c>
      <c r="F32" s="74">
        <v>55277.5</v>
      </c>
      <c r="G32" s="100">
        <f>F32/E32</f>
        <v>0.41975472701040323</v>
      </c>
      <c r="H32" s="15"/>
    </row>
    <row r="33" spans="1:8" ht="15.75" x14ac:dyDescent="0.25">
      <c r="A33" s="70" t="s">
        <v>58</v>
      </c>
      <c r="B33" s="13"/>
      <c r="C33" s="14"/>
      <c r="D33" s="73">
        <v>1</v>
      </c>
      <c r="E33" s="103">
        <v>877589</v>
      </c>
      <c r="F33" s="76">
        <v>197407.5</v>
      </c>
      <c r="G33" s="100">
        <f>F33/E33</f>
        <v>0.22494299723446853</v>
      </c>
      <c r="H33" s="15"/>
    </row>
    <row r="34" spans="1:8" ht="15.75" x14ac:dyDescent="0.25">
      <c r="A34" s="93" t="s">
        <v>152</v>
      </c>
      <c r="B34" s="13"/>
      <c r="C34" s="14"/>
      <c r="D34" s="73">
        <v>2</v>
      </c>
      <c r="E34" s="99">
        <v>326837</v>
      </c>
      <c r="F34" s="74">
        <v>115670.5</v>
      </c>
      <c r="G34" s="100">
        <f>F34/E34</f>
        <v>0.35390882917172778</v>
      </c>
      <c r="H34" s="15"/>
    </row>
    <row r="35" spans="1:8" ht="15.75" x14ac:dyDescent="0.25">
      <c r="A35" s="93" t="s">
        <v>99</v>
      </c>
      <c r="B35" s="13"/>
      <c r="C35" s="14"/>
      <c r="D35" s="73"/>
      <c r="E35" s="99"/>
      <c r="F35" s="74"/>
      <c r="G35" s="100"/>
      <c r="H35" s="15"/>
    </row>
    <row r="36" spans="1:8" x14ac:dyDescent="0.2">
      <c r="A36" s="16" t="s">
        <v>28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29</v>
      </c>
      <c r="B37" s="13"/>
      <c r="C37" s="14"/>
      <c r="D37" s="77"/>
      <c r="E37" s="103"/>
      <c r="F37" s="76"/>
      <c r="G37" s="79"/>
      <c r="H37" s="15"/>
    </row>
    <row r="38" spans="1:8" x14ac:dyDescent="0.2">
      <c r="A38" s="16" t="s">
        <v>30</v>
      </c>
      <c r="B38" s="13"/>
      <c r="C38" s="14"/>
      <c r="D38" s="77"/>
      <c r="E38" s="99"/>
      <c r="F38" s="74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64</v>
      </c>
      <c r="E40" s="82">
        <f>SUM(E9:E39)</f>
        <v>15062919</v>
      </c>
      <c r="F40" s="82">
        <f>SUM(F9:F39)</f>
        <v>3537082.5</v>
      </c>
      <c r="G40" s="83">
        <f>F40/E40</f>
        <v>0.23482052183909374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137</v>
      </c>
      <c r="F43" s="25" t="s">
        <v>137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138</v>
      </c>
      <c r="F44" s="88" t="s">
        <v>8</v>
      </c>
      <c r="G44" s="88" t="s">
        <v>139</v>
      </c>
      <c r="H44" s="15"/>
    </row>
    <row r="45" spans="1:8" ht="15.75" x14ac:dyDescent="0.25">
      <c r="A45" s="27" t="s">
        <v>33</v>
      </c>
      <c r="B45" s="28"/>
      <c r="C45" s="14"/>
      <c r="D45" s="73">
        <v>52</v>
      </c>
      <c r="E45" s="74">
        <v>6759764</v>
      </c>
      <c r="F45" s="74">
        <v>383376.62</v>
      </c>
      <c r="G45" s="75">
        <f>1-(+F45/E45)</f>
        <v>0.94328550227493146</v>
      </c>
      <c r="H45" s="15"/>
    </row>
    <row r="46" spans="1:8" ht="15.75" x14ac:dyDescent="0.25">
      <c r="A46" s="27" t="s">
        <v>34</v>
      </c>
      <c r="B46" s="28"/>
      <c r="C46" s="14"/>
      <c r="D46" s="73">
        <v>10</v>
      </c>
      <c r="E46" s="74">
        <v>4921422.7699999996</v>
      </c>
      <c r="F46" s="74">
        <v>534968.19999999995</v>
      </c>
      <c r="G46" s="75">
        <f t="shared" ref="G46:G55" si="1">1-(+F46/E46)</f>
        <v>0.89129806054032623</v>
      </c>
      <c r="H46" s="15"/>
    </row>
    <row r="47" spans="1:8" ht="15.75" x14ac:dyDescent="0.25">
      <c r="A47" s="27" t="s">
        <v>35</v>
      </c>
      <c r="B47" s="28"/>
      <c r="C47" s="14"/>
      <c r="D47" s="73">
        <v>135</v>
      </c>
      <c r="E47" s="74">
        <v>10364029.4</v>
      </c>
      <c r="F47" s="74">
        <v>601970.86</v>
      </c>
      <c r="G47" s="75">
        <f t="shared" si="1"/>
        <v>0.94191729521724432</v>
      </c>
      <c r="H47" s="15"/>
    </row>
    <row r="48" spans="1:8" ht="15.75" x14ac:dyDescent="0.25">
      <c r="A48" s="27" t="s">
        <v>36</v>
      </c>
      <c r="B48" s="28"/>
      <c r="C48" s="14"/>
      <c r="D48" s="73"/>
      <c r="E48" s="74"/>
      <c r="F48" s="74"/>
      <c r="G48" s="75"/>
      <c r="H48" s="15"/>
    </row>
    <row r="49" spans="1:8" ht="15.75" x14ac:dyDescent="0.25">
      <c r="A49" s="27" t="s">
        <v>37</v>
      </c>
      <c r="B49" s="28"/>
      <c r="C49" s="14"/>
      <c r="D49" s="73">
        <v>108</v>
      </c>
      <c r="E49" s="74">
        <v>19989340.91</v>
      </c>
      <c r="F49" s="74">
        <v>1567576.68</v>
      </c>
      <c r="G49" s="75">
        <f t="shared" si="1"/>
        <v>0.92157937137308044</v>
      </c>
      <c r="H49" s="15"/>
    </row>
    <row r="50" spans="1:8" ht="15.75" x14ac:dyDescent="0.25">
      <c r="A50" s="27" t="s">
        <v>38</v>
      </c>
      <c r="B50" s="28"/>
      <c r="C50" s="14"/>
      <c r="D50" s="73">
        <v>8</v>
      </c>
      <c r="E50" s="74">
        <v>2120840</v>
      </c>
      <c r="F50" s="74">
        <v>132815</v>
      </c>
      <c r="G50" s="75">
        <f t="shared" si="1"/>
        <v>0.93737622828690514</v>
      </c>
      <c r="H50" s="15"/>
    </row>
    <row r="51" spans="1:8" ht="15.75" x14ac:dyDescent="0.25">
      <c r="A51" s="27" t="s">
        <v>39</v>
      </c>
      <c r="B51" s="28"/>
      <c r="C51" s="14"/>
      <c r="D51" s="73">
        <v>9</v>
      </c>
      <c r="E51" s="74">
        <v>2514060</v>
      </c>
      <c r="F51" s="74">
        <v>221800</v>
      </c>
      <c r="G51" s="75">
        <f t="shared" si="1"/>
        <v>0.91177617081533457</v>
      </c>
      <c r="H51" s="15"/>
    </row>
    <row r="52" spans="1:8" ht="15.75" x14ac:dyDescent="0.25">
      <c r="A52" s="27" t="s">
        <v>40</v>
      </c>
      <c r="B52" s="28"/>
      <c r="C52" s="14"/>
      <c r="D52" s="73">
        <v>2</v>
      </c>
      <c r="E52" s="74">
        <v>253660</v>
      </c>
      <c r="F52" s="74">
        <v>36490</v>
      </c>
      <c r="G52" s="75">
        <f t="shared" si="1"/>
        <v>0.8561460222344871</v>
      </c>
      <c r="H52" s="15"/>
    </row>
    <row r="53" spans="1:8" ht="15.75" x14ac:dyDescent="0.25">
      <c r="A53" s="27" t="s">
        <v>41</v>
      </c>
      <c r="B53" s="28"/>
      <c r="C53" s="14"/>
      <c r="D53" s="73">
        <v>2</v>
      </c>
      <c r="E53" s="74">
        <v>303125</v>
      </c>
      <c r="F53" s="74">
        <v>15150</v>
      </c>
      <c r="G53" s="75">
        <f t="shared" si="1"/>
        <v>0.95002061855670106</v>
      </c>
      <c r="H53" s="15"/>
    </row>
    <row r="54" spans="1:8" ht="15.75" x14ac:dyDescent="0.25">
      <c r="A54" s="29" t="s">
        <v>60</v>
      </c>
      <c r="B54" s="30"/>
      <c r="C54" s="14"/>
      <c r="D54" s="73">
        <v>3</v>
      </c>
      <c r="E54" s="74">
        <v>112400</v>
      </c>
      <c r="F54" s="74">
        <v>-22900</v>
      </c>
      <c r="G54" s="75">
        <f t="shared" si="1"/>
        <v>1.2037366548042705</v>
      </c>
      <c r="H54" s="15"/>
    </row>
    <row r="55" spans="1:8" ht="15.75" x14ac:dyDescent="0.25">
      <c r="A55" s="27" t="s">
        <v>61</v>
      </c>
      <c r="B55" s="30"/>
      <c r="C55" s="14"/>
      <c r="D55" s="73">
        <v>635</v>
      </c>
      <c r="E55" s="74">
        <v>60032894.240000002</v>
      </c>
      <c r="F55" s="74">
        <v>6971007.2699999996</v>
      </c>
      <c r="G55" s="75">
        <f t="shared" si="1"/>
        <v>0.88388020670582279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21"/>
      <c r="D61" s="77"/>
      <c r="E61" s="97"/>
      <c r="F61" s="80"/>
      <c r="G61" s="79"/>
      <c r="H61" s="2"/>
    </row>
    <row r="62" spans="1:8" ht="18" x14ac:dyDescent="0.25">
      <c r="A62" s="20" t="s">
        <v>45</v>
      </c>
      <c r="B62" s="20"/>
      <c r="C62" s="39"/>
      <c r="D62" s="81">
        <f>SUM(D45:D58)</f>
        <v>964</v>
      </c>
      <c r="E62" s="82">
        <f>SUM(E45:E61)</f>
        <v>107371536.31999999</v>
      </c>
      <c r="F62" s="82">
        <f>SUM(F45:F61)</f>
        <v>10442254.629999999</v>
      </c>
      <c r="G62" s="83">
        <f>1-(F62/E62)</f>
        <v>0.90274652866213179</v>
      </c>
      <c r="H62" s="2"/>
    </row>
    <row r="63" spans="1:8" ht="18" x14ac:dyDescent="0.25">
      <c r="A63" s="33"/>
      <c r="B63" s="33"/>
      <c r="C63" s="39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F62+F40</f>
        <v>13979337.129999999</v>
      </c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154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5</v>
      </c>
      <c r="E10" s="74">
        <v>488840</v>
      </c>
      <c r="F10" s="74">
        <v>210310</v>
      </c>
      <c r="G10" s="75">
        <f>F10/E10</f>
        <v>0.43022256771131656</v>
      </c>
      <c r="H10" s="15"/>
    </row>
    <row r="11" spans="1:8" ht="15.75" x14ac:dyDescent="0.25">
      <c r="A11" s="93" t="s">
        <v>102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24277</v>
      </c>
      <c r="F12" s="74">
        <v>11263</v>
      </c>
      <c r="G12" s="75">
        <f>F12/E12</f>
        <v>0.46393705976850519</v>
      </c>
      <c r="H12" s="15"/>
    </row>
    <row r="13" spans="1:8" ht="15.75" x14ac:dyDescent="0.25">
      <c r="A13" s="93" t="s">
        <v>64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133</v>
      </c>
      <c r="B14" s="13"/>
      <c r="C14" s="14"/>
      <c r="D14" s="73">
        <v>4</v>
      </c>
      <c r="E14" s="74">
        <v>3138809</v>
      </c>
      <c r="F14" s="74">
        <v>406369.5</v>
      </c>
      <c r="G14" s="75">
        <f>F14/E14</f>
        <v>0.12946614464276099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113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135</v>
      </c>
      <c r="B17" s="13"/>
      <c r="C17" s="14"/>
      <c r="D17" s="73">
        <v>1</v>
      </c>
      <c r="E17" s="74">
        <v>301941</v>
      </c>
      <c r="F17" s="74">
        <v>79564</v>
      </c>
      <c r="G17" s="75">
        <f>F17/E17</f>
        <v>0.26350843376686173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572387</v>
      </c>
      <c r="F18" s="74">
        <v>145734</v>
      </c>
      <c r="G18" s="75">
        <f>F18/E18</f>
        <v>0.2546074596383216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103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128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159</v>
      </c>
      <c r="B22" s="13"/>
      <c r="C22" s="14"/>
      <c r="D22" s="73">
        <v>2</v>
      </c>
      <c r="E22" s="74">
        <v>137626</v>
      </c>
      <c r="F22" s="74">
        <v>6357</v>
      </c>
      <c r="G22" s="75">
        <f>F22/E22</f>
        <v>4.6190400069754264E-2</v>
      </c>
      <c r="H22" s="15"/>
    </row>
    <row r="23" spans="1:8" ht="15.75" x14ac:dyDescent="0.25">
      <c r="A23" s="93" t="s">
        <v>120</v>
      </c>
      <c r="B23" s="13"/>
      <c r="C23" s="14"/>
      <c r="D23" s="73">
        <v>8</v>
      </c>
      <c r="E23" s="74">
        <v>972700</v>
      </c>
      <c r="F23" s="74">
        <v>193247.5</v>
      </c>
      <c r="G23" s="75">
        <f>F23/E23</f>
        <v>0.19867122442685309</v>
      </c>
      <c r="H23" s="15"/>
    </row>
    <row r="24" spans="1:8" ht="15.75" x14ac:dyDescent="0.25">
      <c r="A24" s="93" t="s">
        <v>160</v>
      </c>
      <c r="B24" s="13"/>
      <c r="C24" s="14"/>
      <c r="D24" s="73">
        <v>1</v>
      </c>
      <c r="E24" s="74">
        <v>733291</v>
      </c>
      <c r="F24" s="74">
        <v>55699</v>
      </c>
      <c r="G24" s="75">
        <f>F24/E24</f>
        <v>7.5957566641347021E-2</v>
      </c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21285</v>
      </c>
      <c r="F25" s="74">
        <v>9217</v>
      </c>
      <c r="G25" s="75">
        <f>F25/E25</f>
        <v>0.4330279539581865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150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111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99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104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24</v>
      </c>
      <c r="E39" s="82">
        <f>SUM(E9:E38)</f>
        <v>6391156</v>
      </c>
      <c r="F39" s="82">
        <f>SUM(F9:F38)</f>
        <v>1117761</v>
      </c>
      <c r="G39" s="83">
        <f>F39/E39</f>
        <v>0.17489183490435847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56</v>
      </c>
      <c r="E46" s="74">
        <v>2034904.5</v>
      </c>
      <c r="F46" s="74">
        <v>177086.36</v>
      </c>
      <c r="G46" s="75">
        <f>1-(+F46/E46)</f>
        <v>0.91297559172924336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1133381.5</v>
      </c>
      <c r="F47" s="74">
        <v>59667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56</v>
      </c>
      <c r="E48" s="74">
        <v>4453187</v>
      </c>
      <c r="F48" s="74">
        <v>473581.53</v>
      </c>
      <c r="G48" s="75">
        <f>1-(+F48/E48)</f>
        <v>0.8936533475912869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18</v>
      </c>
      <c r="E50" s="74">
        <v>809800</v>
      </c>
      <c r="F50" s="74">
        <v>42402</v>
      </c>
      <c r="G50" s="75">
        <f>1-(+F50/E50)</f>
        <v>0.94763892319091136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554</v>
      </c>
      <c r="E54" s="74">
        <v>36834651.200000003</v>
      </c>
      <c r="F54" s="74">
        <v>4453952.07</v>
      </c>
      <c r="G54" s="75">
        <f>1-(+F54/E54)</f>
        <v>0.87908255067174357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130</v>
      </c>
      <c r="B56" s="30"/>
      <c r="C56" s="14"/>
      <c r="D56" s="73">
        <v>213</v>
      </c>
      <c r="E56" s="74">
        <v>27354332.32</v>
      </c>
      <c r="F56" s="74">
        <v>2797607.81</v>
      </c>
      <c r="G56" s="75">
        <f>1-(+F56/E56)</f>
        <v>0.89772706651097667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901</v>
      </c>
      <c r="E62" s="82">
        <f>SUM(E44:E61)</f>
        <v>72620256.520000011</v>
      </c>
      <c r="F62" s="82">
        <f>SUM(F44:F61)</f>
        <v>8004296.7699999996</v>
      </c>
      <c r="G62" s="83">
        <f>1-(+F62/E62)</f>
        <v>0.88977873180886424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9122057.7699999996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102</v>
      </c>
      <c r="B11" s="13"/>
      <c r="C11" s="14"/>
      <c r="D11" s="73">
        <v>6</v>
      </c>
      <c r="E11" s="99">
        <v>1486098</v>
      </c>
      <c r="F11" s="74">
        <v>232186.5</v>
      </c>
      <c r="G11" s="75">
        <f t="shared" ref="G11:G23" si="0">F11/E11</f>
        <v>0.15623902326764452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109699</v>
      </c>
      <c r="F13" s="74">
        <v>37968</v>
      </c>
      <c r="G13" s="75">
        <f t="shared" si="0"/>
        <v>0.34611072115516095</v>
      </c>
      <c r="H13" s="15"/>
    </row>
    <row r="14" spans="1:8" ht="15.75" x14ac:dyDescent="0.25">
      <c r="A14" s="93" t="s">
        <v>133</v>
      </c>
      <c r="B14" s="13"/>
      <c r="C14" s="14"/>
      <c r="D14" s="73">
        <v>2</v>
      </c>
      <c r="E14" s="99">
        <v>2328157</v>
      </c>
      <c r="F14" s="74">
        <v>105924.5</v>
      </c>
      <c r="G14" s="75">
        <f t="shared" si="0"/>
        <v>4.5497146455329256E-2</v>
      </c>
      <c r="H14" s="15"/>
    </row>
    <row r="15" spans="1:8" ht="15.75" x14ac:dyDescent="0.25">
      <c r="A15" s="93" t="s">
        <v>25</v>
      </c>
      <c r="B15" s="13"/>
      <c r="C15" s="14"/>
      <c r="D15" s="73">
        <v>1</v>
      </c>
      <c r="E15" s="99">
        <v>145300</v>
      </c>
      <c r="F15" s="74">
        <v>36207</v>
      </c>
      <c r="G15" s="75">
        <f t="shared" si="0"/>
        <v>0.2491878871300757</v>
      </c>
      <c r="H15" s="15"/>
    </row>
    <row r="16" spans="1:8" ht="15.75" x14ac:dyDescent="0.25">
      <c r="A16" s="93" t="s">
        <v>113</v>
      </c>
      <c r="B16" s="13"/>
      <c r="C16" s="14"/>
      <c r="D16" s="73">
        <v>1</v>
      </c>
      <c r="E16" s="99">
        <v>123444</v>
      </c>
      <c r="F16" s="74">
        <v>45002</v>
      </c>
      <c r="G16" s="75">
        <f t="shared" si="0"/>
        <v>0.36455396779106314</v>
      </c>
      <c r="H16" s="15"/>
    </row>
    <row r="17" spans="1:8" ht="15.75" x14ac:dyDescent="0.25">
      <c r="A17" s="93" t="s">
        <v>135</v>
      </c>
      <c r="B17" s="13"/>
      <c r="C17" s="14"/>
      <c r="D17" s="73">
        <v>2</v>
      </c>
      <c r="E17" s="99">
        <v>170160</v>
      </c>
      <c r="F17" s="74">
        <v>44325.5</v>
      </c>
      <c r="G17" s="75">
        <f t="shared" si="0"/>
        <v>0.26049306535025857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207660</v>
      </c>
      <c r="F18" s="74">
        <v>56022.5</v>
      </c>
      <c r="G18" s="75">
        <f t="shared" si="0"/>
        <v>0.26977992872965423</v>
      </c>
      <c r="H18" s="15"/>
    </row>
    <row r="19" spans="1:8" ht="15.75" x14ac:dyDescent="0.25">
      <c r="A19" s="93" t="s">
        <v>15</v>
      </c>
      <c r="B19" s="13"/>
      <c r="C19" s="14"/>
      <c r="D19" s="73">
        <v>3</v>
      </c>
      <c r="E19" s="99">
        <v>1454473</v>
      </c>
      <c r="F19" s="74">
        <v>321759</v>
      </c>
      <c r="G19" s="75">
        <f t="shared" si="0"/>
        <v>0.22122033203778962</v>
      </c>
      <c r="H19" s="15"/>
    </row>
    <row r="20" spans="1:8" ht="15.75" x14ac:dyDescent="0.25">
      <c r="A20" s="93" t="s">
        <v>103</v>
      </c>
      <c r="B20" s="13"/>
      <c r="C20" s="14"/>
      <c r="D20" s="73">
        <v>3</v>
      </c>
      <c r="E20" s="99">
        <v>30000</v>
      </c>
      <c r="F20" s="74">
        <v>25617.5</v>
      </c>
      <c r="G20" s="75">
        <f t="shared" si="0"/>
        <v>0.85391666666666666</v>
      </c>
      <c r="H20" s="15"/>
    </row>
    <row r="21" spans="1:8" ht="15.75" x14ac:dyDescent="0.25">
      <c r="A21" s="93" t="s">
        <v>128</v>
      </c>
      <c r="B21" s="13"/>
      <c r="C21" s="14"/>
      <c r="D21" s="73">
        <v>2</v>
      </c>
      <c r="E21" s="99">
        <v>284266</v>
      </c>
      <c r="F21" s="74">
        <v>78244.5</v>
      </c>
      <c r="G21" s="75">
        <f t="shared" si="0"/>
        <v>0.27525099730534075</v>
      </c>
      <c r="H21" s="15"/>
    </row>
    <row r="22" spans="1:8" ht="15.75" x14ac:dyDescent="0.25">
      <c r="A22" s="93" t="s">
        <v>159</v>
      </c>
      <c r="B22" s="13"/>
      <c r="C22" s="14"/>
      <c r="D22" s="73"/>
      <c r="E22" s="99"/>
      <c r="F22" s="74"/>
      <c r="G22" s="75"/>
      <c r="H22" s="15"/>
    </row>
    <row r="23" spans="1:8" ht="15.75" x14ac:dyDescent="0.25">
      <c r="A23" s="93" t="s">
        <v>120</v>
      </c>
      <c r="B23" s="13"/>
      <c r="C23" s="14"/>
      <c r="D23" s="73">
        <v>20</v>
      </c>
      <c r="E23" s="99">
        <v>1913672</v>
      </c>
      <c r="F23" s="74">
        <v>525252.5</v>
      </c>
      <c r="G23" s="75">
        <f t="shared" si="0"/>
        <v>0.27447362975473333</v>
      </c>
      <c r="H23" s="15"/>
    </row>
    <row r="24" spans="1:8" ht="15.75" x14ac:dyDescent="0.25">
      <c r="A24" s="93" t="s">
        <v>160</v>
      </c>
      <c r="B24" s="13"/>
      <c r="C24" s="14"/>
      <c r="D24" s="73"/>
      <c r="E24" s="99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615613</v>
      </c>
      <c r="F25" s="74">
        <v>105282.5</v>
      </c>
      <c r="G25" s="75">
        <f>F25/E25</f>
        <v>0.17102059248261489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150</v>
      </c>
      <c r="B29" s="13"/>
      <c r="C29" s="14"/>
      <c r="D29" s="73"/>
      <c r="E29" s="99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>
        <v>1</v>
      </c>
      <c r="E30" s="99">
        <v>41272</v>
      </c>
      <c r="F30" s="74">
        <v>13518</v>
      </c>
      <c r="G30" s="75">
        <f>F30/E30</f>
        <v>0.32753440589261484</v>
      </c>
      <c r="H30" s="15"/>
    </row>
    <row r="31" spans="1:8" ht="15.75" x14ac:dyDescent="0.25">
      <c r="A31" s="70" t="s">
        <v>111</v>
      </c>
      <c r="B31" s="13"/>
      <c r="C31" s="14"/>
      <c r="D31" s="73"/>
      <c r="E31" s="99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136516</v>
      </c>
      <c r="F32" s="74">
        <v>34818</v>
      </c>
      <c r="G32" s="75">
        <f>F32/E32</f>
        <v>0.25504702745465735</v>
      </c>
      <c r="H32" s="15"/>
    </row>
    <row r="33" spans="1:8" ht="15.75" x14ac:dyDescent="0.25">
      <c r="A33" s="70" t="s">
        <v>99</v>
      </c>
      <c r="B33" s="13"/>
      <c r="C33" s="14"/>
      <c r="D33" s="73">
        <v>1</v>
      </c>
      <c r="E33" s="99">
        <v>20975</v>
      </c>
      <c r="F33" s="74">
        <v>-765</v>
      </c>
      <c r="G33" s="75">
        <f>F33/E33</f>
        <v>-3.6471990464839094E-2</v>
      </c>
      <c r="H33" s="15"/>
    </row>
    <row r="34" spans="1:8" ht="15.75" x14ac:dyDescent="0.25">
      <c r="A34" s="70" t="s">
        <v>104</v>
      </c>
      <c r="B34" s="13"/>
      <c r="C34" s="14"/>
      <c r="D34" s="73">
        <v>7</v>
      </c>
      <c r="E34" s="99">
        <v>353792</v>
      </c>
      <c r="F34" s="74">
        <v>23498.5</v>
      </c>
      <c r="G34" s="75">
        <f>F34/E34</f>
        <v>6.6418969337916064E-2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57</v>
      </c>
      <c r="E39" s="82">
        <f>SUM(E9:E38)</f>
        <v>9421097</v>
      </c>
      <c r="F39" s="82">
        <f>SUM(F9:F38)</f>
        <v>1684861.5</v>
      </c>
      <c r="G39" s="83">
        <f>F39/E39</f>
        <v>0.17883920524329597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x14ac:dyDescent="0.25">
      <c r="A44" s="27" t="s">
        <v>33</v>
      </c>
      <c r="B44" s="28"/>
      <c r="C44" s="14"/>
      <c r="D44" s="73">
        <v>122</v>
      </c>
      <c r="E44" s="74">
        <v>13280193.300000001</v>
      </c>
      <c r="F44" s="74">
        <v>741904.24</v>
      </c>
      <c r="G44" s="75">
        <f>1-(+F44/E44)</f>
        <v>0.94413453002976999</v>
      </c>
      <c r="H44" s="15"/>
    </row>
    <row r="45" spans="1:8" ht="15.75" x14ac:dyDescent="0.25">
      <c r="A45" s="27" t="s">
        <v>34</v>
      </c>
      <c r="B45" s="28"/>
      <c r="C45" s="14"/>
      <c r="D45" s="73">
        <v>10</v>
      </c>
      <c r="E45" s="74">
        <v>5171597</v>
      </c>
      <c r="F45" s="74">
        <v>477008.72</v>
      </c>
      <c r="G45" s="75">
        <f t="shared" ref="G45:G53" si="1">1-(+F45/E45)</f>
        <v>0.9077637487994521</v>
      </c>
      <c r="H45" s="15"/>
    </row>
    <row r="46" spans="1:8" ht="15.75" x14ac:dyDescent="0.25">
      <c r="A46" s="27" t="s">
        <v>35</v>
      </c>
      <c r="B46" s="28"/>
      <c r="C46" s="14"/>
      <c r="D46" s="73">
        <v>234</v>
      </c>
      <c r="E46" s="74">
        <v>6089738.75</v>
      </c>
      <c r="F46" s="74">
        <v>442809.77</v>
      </c>
      <c r="G46" s="75">
        <f t="shared" si="1"/>
        <v>0.92728591682196548</v>
      </c>
      <c r="H46" s="15"/>
    </row>
    <row r="47" spans="1:8" ht="15.75" x14ac:dyDescent="0.25">
      <c r="A47" s="27" t="s">
        <v>36</v>
      </c>
      <c r="B47" s="28"/>
      <c r="C47" s="14"/>
      <c r="D47" s="73">
        <v>24</v>
      </c>
      <c r="E47" s="74">
        <v>858719.5</v>
      </c>
      <c r="F47" s="74">
        <v>90766.399999999994</v>
      </c>
      <c r="G47" s="75">
        <f t="shared" si="1"/>
        <v>0.89430029247035847</v>
      </c>
      <c r="H47" s="15"/>
    </row>
    <row r="48" spans="1:8" ht="15.75" x14ac:dyDescent="0.25">
      <c r="A48" s="27" t="s">
        <v>37</v>
      </c>
      <c r="B48" s="28"/>
      <c r="C48" s="14"/>
      <c r="D48" s="73">
        <v>122</v>
      </c>
      <c r="E48" s="74">
        <v>22968921.239999998</v>
      </c>
      <c r="F48" s="74">
        <v>1435419.14</v>
      </c>
      <c r="G48" s="75">
        <f t="shared" si="1"/>
        <v>0.93750602716594977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18</v>
      </c>
      <c r="E50" s="74">
        <v>1988000</v>
      </c>
      <c r="F50" s="74">
        <v>156495</v>
      </c>
      <c r="G50" s="75">
        <f t="shared" si="1"/>
        <v>0.9212801810865191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217470</v>
      </c>
      <c r="F51" s="74">
        <v>21100</v>
      </c>
      <c r="G51" s="75">
        <f t="shared" si="1"/>
        <v>0.902975123005472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356925</v>
      </c>
      <c r="F52" s="74">
        <v>-5975</v>
      </c>
      <c r="G52" s="75">
        <f t="shared" si="1"/>
        <v>1.0167402115290327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221700</v>
      </c>
      <c r="F53" s="74">
        <v>68200</v>
      </c>
      <c r="G53" s="75">
        <f t="shared" si="1"/>
        <v>0.6923770861524583</v>
      </c>
      <c r="H53" s="15"/>
    </row>
    <row r="54" spans="1:8" ht="15.75" x14ac:dyDescent="0.25">
      <c r="A54" s="27" t="s">
        <v>61</v>
      </c>
      <c r="B54" s="30"/>
      <c r="C54" s="14"/>
      <c r="D54" s="73">
        <v>1268</v>
      </c>
      <c r="E54" s="74">
        <v>86805529.950000003</v>
      </c>
      <c r="F54" s="74">
        <v>9717519.6099999994</v>
      </c>
      <c r="G54" s="75">
        <f>1-(+F54/E54)</f>
        <v>0.8880541410714583</v>
      </c>
      <c r="H54" s="15"/>
    </row>
    <row r="55" spans="1:8" ht="15.75" x14ac:dyDescent="0.25">
      <c r="A55" s="27" t="s">
        <v>62</v>
      </c>
      <c r="B55" s="30"/>
      <c r="C55" s="14"/>
      <c r="D55" s="73">
        <v>21</v>
      </c>
      <c r="E55" s="74">
        <v>444145.14</v>
      </c>
      <c r="F55" s="74">
        <v>73330.03</v>
      </c>
      <c r="G55" s="75">
        <f>1-(+F55/E55)</f>
        <v>0.83489624585332622</v>
      </c>
      <c r="H55" s="15"/>
    </row>
    <row r="56" spans="1:8" ht="15.75" x14ac:dyDescent="0.25">
      <c r="A56" s="72" t="s">
        <v>130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1829</v>
      </c>
      <c r="E62" s="82">
        <f>SUM(E44:E61)</f>
        <v>138402939.88</v>
      </c>
      <c r="F62" s="82">
        <f>SUM(F44:F61)</f>
        <v>13218577.909999998</v>
      </c>
      <c r="G62" s="83">
        <f>1-(F62/E62)</f>
        <v>0.90449207277344723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14903439.409999998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139433</v>
      </c>
      <c r="F9" s="74">
        <v>74539.5</v>
      </c>
      <c r="G9" s="75">
        <f>F9/E9</f>
        <v>0.53459008986394896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117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98</v>
      </c>
      <c r="B14" s="13"/>
      <c r="C14" s="14"/>
      <c r="D14" s="73"/>
      <c r="E14" s="74"/>
      <c r="F14" s="74"/>
      <c r="G14" s="75"/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32446</v>
      </c>
      <c r="F15" s="74">
        <v>6663</v>
      </c>
      <c r="G15" s="75">
        <f>F15/E15</f>
        <v>0.20535659249214078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>
        <v>2</v>
      </c>
      <c r="E18" s="74">
        <v>59581</v>
      </c>
      <c r="F18" s="74">
        <v>23015</v>
      </c>
      <c r="G18" s="75">
        <f>F18/E18</f>
        <v>0.38628086134841644</v>
      </c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131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114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64343</v>
      </c>
      <c r="F31" s="74">
        <v>26579</v>
      </c>
      <c r="G31" s="75">
        <f>F31/E31</f>
        <v>0.41308300825264599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121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134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6</v>
      </c>
      <c r="E39" s="82">
        <f>SUM(E9:E38)</f>
        <v>295803</v>
      </c>
      <c r="F39" s="82">
        <f>SUM(F9:F38)</f>
        <v>130796.5</v>
      </c>
      <c r="G39" s="83">
        <f>F39/E39</f>
        <v>0.44217435252516035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137</v>
      </c>
      <c r="F42" s="25" t="s">
        <v>137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88" t="s">
        <v>139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19</v>
      </c>
      <c r="E44" s="74">
        <v>771012.95</v>
      </c>
      <c r="F44" s="74">
        <v>40685.300000000003</v>
      </c>
      <c r="G44" s="75">
        <f>1-(+F44/E44)</f>
        <v>0.94723136621764914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25</v>
      </c>
      <c r="E46" s="74">
        <v>624509.5</v>
      </c>
      <c r="F46" s="74">
        <v>85598.8</v>
      </c>
      <c r="G46" s="75">
        <f>1-(+F46/E46)</f>
        <v>0.86293435087856951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506012</v>
      </c>
      <c r="F47" s="74">
        <v>77296.5</v>
      </c>
      <c r="G47" s="75">
        <f>1-(+F47/E47)</f>
        <v>0.84724374125514812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25</v>
      </c>
      <c r="E48" s="74">
        <v>1013835.36</v>
      </c>
      <c r="F48" s="74">
        <v>123070.36</v>
      </c>
      <c r="G48" s="75">
        <f>1-(+F48/E48)</f>
        <v>0.87860912643646594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9</v>
      </c>
      <c r="E50" s="74">
        <v>613528</v>
      </c>
      <c r="F50" s="74">
        <v>75173.38</v>
      </c>
      <c r="G50" s="75">
        <f>1-(+F50/E50)</f>
        <v>0.8774735953371321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333</v>
      </c>
      <c r="E53" s="74">
        <v>21543170.300000001</v>
      </c>
      <c r="F53" s="74">
        <v>2295773.91</v>
      </c>
      <c r="G53" s="75">
        <f>1-(+F53/E53)</f>
        <v>0.8934337946537052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423</v>
      </c>
      <c r="E60" s="82">
        <f>SUM(E44:E59)</f>
        <v>25072068.109999999</v>
      </c>
      <c r="F60" s="82">
        <f>SUM(F44:F59)</f>
        <v>2697598.25</v>
      </c>
      <c r="G60" s="83">
        <f>1-(F60/E60)</f>
        <v>0.89240623317690881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2828394.75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2"/>
  <sheetViews>
    <sheetView showOutlineSymbols="0" zoomScale="87" workbookViewId="0">
      <selection activeCell="A39" sqref="A39:XFD3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ht="23.25" x14ac:dyDescent="0.35">
      <c r="A4" s="2"/>
      <c r="B4" s="4"/>
      <c r="C4" s="4"/>
      <c r="D4" s="6" t="s">
        <v>72</v>
      </c>
      <c r="E4" s="7"/>
      <c r="F4" s="8"/>
      <c r="G4" s="5"/>
      <c r="H4" s="2"/>
    </row>
    <row r="5" spans="1:8" x14ac:dyDescent="0.2">
      <c r="A5" s="9" t="s">
        <v>3</v>
      </c>
      <c r="B5" s="4"/>
      <c r="C5" s="4"/>
      <c r="D5" s="4"/>
      <c r="E5" s="4"/>
      <c r="F5" s="5"/>
      <c r="G5" s="5"/>
      <c r="H5" s="2"/>
    </row>
    <row r="6" spans="1:8" ht="15.75" x14ac:dyDescent="0.25">
      <c r="A6" s="10"/>
      <c r="B6" s="10"/>
      <c r="C6" s="10"/>
      <c r="D6" s="10"/>
      <c r="E6" s="11" t="s">
        <v>4</v>
      </c>
      <c r="F6" s="11" t="s">
        <v>4</v>
      </c>
      <c r="G6" s="12" t="s">
        <v>5</v>
      </c>
      <c r="H6" s="2"/>
    </row>
    <row r="7" spans="1:8" ht="15.75" x14ac:dyDescent="0.25">
      <c r="A7" s="10"/>
      <c r="B7" s="10"/>
      <c r="C7" s="10"/>
      <c r="D7" s="11" t="s">
        <v>6</v>
      </c>
      <c r="E7" s="11" t="s">
        <v>7</v>
      </c>
      <c r="F7" s="12" t="s">
        <v>8</v>
      </c>
      <c r="G7" s="12" t="s">
        <v>9</v>
      </c>
      <c r="H7" s="2"/>
    </row>
    <row r="8" spans="1:8" ht="15.75" x14ac:dyDescent="0.25">
      <c r="A8" s="93" t="s">
        <v>156</v>
      </c>
      <c r="B8" s="13"/>
      <c r="C8" s="14"/>
      <c r="D8" s="73"/>
      <c r="E8" s="74"/>
      <c r="F8" s="74"/>
      <c r="G8" s="104"/>
      <c r="H8" s="15"/>
    </row>
    <row r="9" spans="1:8" ht="15.75" x14ac:dyDescent="0.25">
      <c r="A9" s="93" t="s">
        <v>11</v>
      </c>
      <c r="B9" s="13"/>
      <c r="C9" s="14"/>
      <c r="D9" s="73">
        <v>4</v>
      </c>
      <c r="E9" s="74">
        <v>1584263</v>
      </c>
      <c r="F9" s="74">
        <v>249120.5</v>
      </c>
      <c r="G9" s="104">
        <f>F9/E9</f>
        <v>0.15724693437895096</v>
      </c>
      <c r="H9" s="15"/>
    </row>
    <row r="10" spans="1:8" ht="15.75" x14ac:dyDescent="0.25">
      <c r="A10" s="93" t="s">
        <v>73</v>
      </c>
      <c r="B10" s="13"/>
      <c r="C10" s="14"/>
      <c r="D10" s="73">
        <v>1</v>
      </c>
      <c r="E10" s="74">
        <v>396943</v>
      </c>
      <c r="F10" s="74">
        <v>139071</v>
      </c>
      <c r="G10" s="104">
        <f>F10/E10</f>
        <v>0.35035508876589333</v>
      </c>
      <c r="H10" s="15"/>
    </row>
    <row r="11" spans="1:8" ht="15.75" x14ac:dyDescent="0.25">
      <c r="A11" s="93" t="s">
        <v>25</v>
      </c>
      <c r="B11" s="13"/>
      <c r="C11" s="14"/>
      <c r="D11" s="73">
        <v>1</v>
      </c>
      <c r="E11" s="74">
        <v>135299</v>
      </c>
      <c r="F11" s="74">
        <v>45564</v>
      </c>
      <c r="G11" s="104">
        <f>F11/E11</f>
        <v>0.33676523847182904</v>
      </c>
      <c r="H11" s="15"/>
    </row>
    <row r="12" spans="1:8" ht="15.75" x14ac:dyDescent="0.25">
      <c r="A12" s="93" t="s">
        <v>74</v>
      </c>
      <c r="B12" s="13"/>
      <c r="C12" s="14"/>
      <c r="D12" s="73">
        <v>19</v>
      </c>
      <c r="E12" s="74">
        <v>4780961</v>
      </c>
      <c r="F12" s="74">
        <v>1101030.5</v>
      </c>
      <c r="G12" s="104">
        <f>F12/E12</f>
        <v>0.23029480893067314</v>
      </c>
      <c r="H12" s="15"/>
    </row>
    <row r="13" spans="1:8" ht="15.75" x14ac:dyDescent="0.25">
      <c r="A13" s="93" t="s">
        <v>124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115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125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157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1551240</v>
      </c>
      <c r="F17" s="74">
        <v>395455</v>
      </c>
      <c r="G17" s="104">
        <f>F17/E17</f>
        <v>0.25492831541218636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3395515</v>
      </c>
      <c r="F18" s="74">
        <v>1305373</v>
      </c>
      <c r="G18" s="104">
        <f>F18/E18</f>
        <v>0.3844403573537446</v>
      </c>
      <c r="H18" s="15"/>
    </row>
    <row r="19" spans="1:8" ht="15.75" x14ac:dyDescent="0.25">
      <c r="A19" s="70" t="s">
        <v>16</v>
      </c>
      <c r="B19" s="13"/>
      <c r="C19" s="14"/>
      <c r="D19" s="73"/>
      <c r="E19" s="74"/>
      <c r="F19" s="74"/>
      <c r="G19" s="104"/>
      <c r="H19" s="15"/>
    </row>
    <row r="20" spans="1:8" ht="15.75" x14ac:dyDescent="0.25">
      <c r="A20" s="93" t="s">
        <v>75</v>
      </c>
      <c r="B20" s="13"/>
      <c r="C20" s="14"/>
      <c r="D20" s="73">
        <v>4</v>
      </c>
      <c r="E20" s="74">
        <v>3835171</v>
      </c>
      <c r="F20" s="74">
        <v>294488</v>
      </c>
      <c r="G20" s="104">
        <f>F20/E20</f>
        <v>7.6786145911094963E-2</v>
      </c>
      <c r="H20" s="15"/>
    </row>
    <row r="21" spans="1:8" ht="15.75" x14ac:dyDescent="0.25">
      <c r="A21" s="93" t="s">
        <v>99</v>
      </c>
      <c r="B21" s="13"/>
      <c r="C21" s="14"/>
      <c r="D21" s="73"/>
      <c r="E21" s="74"/>
      <c r="F21" s="74"/>
      <c r="G21" s="104"/>
      <c r="H21" s="15"/>
    </row>
    <row r="22" spans="1:8" ht="15.75" x14ac:dyDescent="0.25">
      <c r="A22" s="93" t="s">
        <v>161</v>
      </c>
      <c r="B22" s="13"/>
      <c r="C22" s="14"/>
      <c r="D22" s="73">
        <v>1</v>
      </c>
      <c r="E22" s="74">
        <v>139934</v>
      </c>
      <c r="F22" s="74">
        <v>71393</v>
      </c>
      <c r="G22" s="104">
        <f>F22/E22</f>
        <v>0.51019051838723972</v>
      </c>
      <c r="H22" s="15"/>
    </row>
    <row r="23" spans="1:8" ht="15.75" x14ac:dyDescent="0.25">
      <c r="A23" s="93" t="s">
        <v>153</v>
      </c>
      <c r="B23" s="13"/>
      <c r="C23" s="14"/>
      <c r="D23" s="73">
        <v>1</v>
      </c>
      <c r="E23" s="74">
        <v>364612</v>
      </c>
      <c r="F23" s="74">
        <v>66776.02</v>
      </c>
      <c r="G23" s="104">
        <f>F23/E23</f>
        <v>0.18314268318102531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74">
        <v>1289567</v>
      </c>
      <c r="F24" s="74">
        <v>418425</v>
      </c>
      <c r="G24" s="104">
        <f>F24/E24</f>
        <v>0.32446937615494192</v>
      </c>
      <c r="H24" s="15"/>
    </row>
    <row r="25" spans="1:8" ht="15.75" x14ac:dyDescent="0.25">
      <c r="A25" s="94" t="s">
        <v>21</v>
      </c>
      <c r="B25" s="13"/>
      <c r="C25" s="14"/>
      <c r="D25" s="73">
        <v>23</v>
      </c>
      <c r="E25" s="74">
        <v>309653</v>
      </c>
      <c r="F25" s="74">
        <v>309653</v>
      </c>
      <c r="G25" s="104">
        <f>F25/E25</f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74"/>
      <c r="F26" s="74"/>
      <c r="G26" s="104"/>
      <c r="H26" s="15"/>
    </row>
    <row r="27" spans="1:8" ht="15.75" x14ac:dyDescent="0.25">
      <c r="A27" s="70" t="s">
        <v>23</v>
      </c>
      <c r="B27" s="13"/>
      <c r="C27" s="14"/>
      <c r="D27" s="73"/>
      <c r="E27" s="74">
        <v>75138</v>
      </c>
      <c r="F27" s="74">
        <v>-18558.8</v>
      </c>
      <c r="G27" s="104">
        <f>F27/E27</f>
        <v>-0.24699619367031328</v>
      </c>
      <c r="H27" s="15"/>
    </row>
    <row r="28" spans="1:8" ht="15.75" x14ac:dyDescent="0.25">
      <c r="A28" s="70" t="s">
        <v>24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119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19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152</v>
      </c>
      <c r="B31" s="13"/>
      <c r="C31" s="14"/>
      <c r="D31" s="73">
        <v>1</v>
      </c>
      <c r="E31" s="74">
        <v>241354</v>
      </c>
      <c r="F31" s="74">
        <v>93234</v>
      </c>
      <c r="G31" s="104">
        <f>F31/E31</f>
        <v>0.38629564871516525</v>
      </c>
      <c r="H31" s="15"/>
    </row>
    <row r="32" spans="1:8" ht="15.75" x14ac:dyDescent="0.25">
      <c r="A32" s="70" t="s">
        <v>27</v>
      </c>
      <c r="B32" s="13"/>
      <c r="C32" s="14"/>
      <c r="D32" s="73">
        <v>3</v>
      </c>
      <c r="E32" s="74">
        <v>906156</v>
      </c>
      <c r="F32" s="74">
        <v>195213.04</v>
      </c>
      <c r="G32" s="104">
        <f>F32/E32</f>
        <v>0.21542983768799193</v>
      </c>
      <c r="H32" s="15"/>
    </row>
    <row r="33" spans="1:8" ht="15.75" x14ac:dyDescent="0.25">
      <c r="A33" s="70" t="s">
        <v>76</v>
      </c>
      <c r="B33" s="13"/>
      <c r="C33" s="14"/>
      <c r="D33" s="73">
        <v>3</v>
      </c>
      <c r="E33" s="74">
        <v>2669731</v>
      </c>
      <c r="F33" s="74">
        <v>722230.5</v>
      </c>
      <c r="G33" s="104">
        <f>F33/E33</f>
        <v>0.2705255698045983</v>
      </c>
      <c r="H33" s="15"/>
    </row>
    <row r="34" spans="1:8" x14ac:dyDescent="0.2">
      <c r="A34" s="16" t="s">
        <v>28</v>
      </c>
      <c r="B34" s="13"/>
      <c r="C34" s="14"/>
      <c r="D34" s="77"/>
      <c r="E34" s="95"/>
      <c r="F34" s="74"/>
      <c r="G34" s="105"/>
      <c r="H34" s="15"/>
    </row>
    <row r="35" spans="1:8" x14ac:dyDescent="0.2">
      <c r="A35" s="16" t="s">
        <v>44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30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7"/>
      <c r="B37" s="18"/>
      <c r="C37" s="14"/>
      <c r="D37" s="77"/>
      <c r="E37" s="96"/>
      <c r="F37" s="96"/>
      <c r="G37" s="105"/>
      <c r="H37" s="15"/>
    </row>
    <row r="38" spans="1:8" ht="15.75" x14ac:dyDescent="0.25">
      <c r="A38" s="19" t="s">
        <v>31</v>
      </c>
      <c r="B38" s="20"/>
      <c r="C38" s="21"/>
      <c r="D38" s="81">
        <f>SUM(D8:D37)</f>
        <v>69</v>
      </c>
      <c r="E38" s="82">
        <f>SUM(E8:E37)</f>
        <v>21675537</v>
      </c>
      <c r="F38" s="82">
        <f>SUM(F8:F37)</f>
        <v>5388467.7599999998</v>
      </c>
      <c r="G38" s="106">
        <f>F38/E38</f>
        <v>0.2485967364960785</v>
      </c>
      <c r="H38" s="15"/>
    </row>
    <row r="39" spans="1:8" ht="18" x14ac:dyDescent="0.25">
      <c r="A39" s="23" t="s">
        <v>142</v>
      </c>
      <c r="B39" s="24"/>
      <c r="C39" s="24"/>
      <c r="D39" s="25"/>
      <c r="E39" s="87"/>
      <c r="F39" s="88"/>
      <c r="G39" s="107"/>
      <c r="H39" s="2"/>
    </row>
    <row r="40" spans="1:8" ht="15.75" x14ac:dyDescent="0.25">
      <c r="A40" s="26"/>
      <c r="B40" s="26"/>
      <c r="C40" s="26"/>
      <c r="D40" s="89"/>
      <c r="E40" s="25" t="s">
        <v>151</v>
      </c>
      <c r="F40" s="25" t="s">
        <v>151</v>
      </c>
      <c r="G40" s="108" t="s">
        <v>5</v>
      </c>
      <c r="H40" s="2"/>
    </row>
    <row r="41" spans="1:8" ht="15.75" x14ac:dyDescent="0.25">
      <c r="A41" s="26"/>
      <c r="B41" s="26"/>
      <c r="C41" s="26"/>
      <c r="D41" s="89" t="s">
        <v>6</v>
      </c>
      <c r="E41" s="90" t="s">
        <v>138</v>
      </c>
      <c r="F41" s="88" t="s">
        <v>8</v>
      </c>
      <c r="G41" s="109" t="s">
        <v>139</v>
      </c>
      <c r="H41" s="2"/>
    </row>
    <row r="42" spans="1:8" ht="15.75" x14ac:dyDescent="0.25">
      <c r="A42" s="27" t="s">
        <v>10</v>
      </c>
      <c r="B42" s="28"/>
      <c r="C42" s="14"/>
      <c r="D42" s="73">
        <v>28</v>
      </c>
      <c r="E42" s="111">
        <v>6265473.4800000004</v>
      </c>
      <c r="F42" s="74">
        <v>255321.86</v>
      </c>
      <c r="G42" s="104">
        <f>1-(+F42/E42)</f>
        <v>0.95924939099734252</v>
      </c>
      <c r="H42" s="2"/>
    </row>
    <row r="43" spans="1:8" ht="15.75" x14ac:dyDescent="0.25">
      <c r="A43" s="27"/>
      <c r="B43" s="28"/>
      <c r="C43" s="14"/>
      <c r="D43" s="73"/>
      <c r="E43" s="111"/>
      <c r="F43" s="74"/>
      <c r="G43" s="104"/>
      <c r="H43" s="2"/>
    </row>
    <row r="44" spans="1:8" ht="15.75" x14ac:dyDescent="0.25">
      <c r="A44" s="27"/>
      <c r="B44" s="28"/>
      <c r="C44" s="14"/>
      <c r="D44" s="73"/>
      <c r="E44" s="111"/>
      <c r="F44" s="74"/>
      <c r="G44" s="104"/>
      <c r="H44" s="2"/>
    </row>
    <row r="45" spans="1:8" ht="15.75" x14ac:dyDescent="0.25">
      <c r="A45" s="27"/>
      <c r="B45" s="28"/>
      <c r="C45" s="14"/>
      <c r="D45" s="73"/>
      <c r="E45" s="111"/>
      <c r="F45" s="74"/>
      <c r="G45" s="104"/>
      <c r="H45" s="2"/>
    </row>
    <row r="46" spans="1:8" ht="15.75" x14ac:dyDescent="0.25">
      <c r="A46" s="27"/>
      <c r="B46" s="28"/>
      <c r="C46" s="14"/>
      <c r="D46" s="73"/>
      <c r="E46" s="111"/>
      <c r="F46" s="74"/>
      <c r="G46" s="104"/>
      <c r="H46" s="2"/>
    </row>
    <row r="47" spans="1:8" x14ac:dyDescent="0.2">
      <c r="A47" s="16" t="s">
        <v>143</v>
      </c>
      <c r="B47" s="30"/>
      <c r="C47" s="14"/>
      <c r="D47" s="77"/>
      <c r="E47" s="96"/>
      <c r="F47" s="74"/>
      <c r="G47" s="105"/>
      <c r="H47" s="2"/>
    </row>
    <row r="48" spans="1:8" x14ac:dyDescent="0.2">
      <c r="A48" s="16" t="s">
        <v>44</v>
      </c>
      <c r="B48" s="28"/>
      <c r="C48" s="14"/>
      <c r="D48" s="77"/>
      <c r="E48" s="95"/>
      <c r="F48" s="74"/>
      <c r="G48" s="105"/>
      <c r="H48" s="2"/>
    </row>
    <row r="49" spans="1:8" x14ac:dyDescent="0.2">
      <c r="A49" s="16" t="s">
        <v>30</v>
      </c>
      <c r="B49" s="28"/>
      <c r="C49" s="14"/>
      <c r="D49" s="77"/>
      <c r="E49" s="95"/>
      <c r="F49" s="74"/>
      <c r="G49" s="105"/>
      <c r="H49" s="2"/>
    </row>
    <row r="50" spans="1:8" ht="15.75" x14ac:dyDescent="0.25">
      <c r="A50" s="32"/>
      <c r="B50" s="18"/>
      <c r="C50" s="14"/>
      <c r="D50" s="77"/>
      <c r="E50" s="80"/>
      <c r="F50" s="80"/>
      <c r="G50" s="105"/>
      <c r="H50" s="2"/>
    </row>
    <row r="51" spans="1:8" ht="15.75" x14ac:dyDescent="0.25">
      <c r="A51" s="20" t="s">
        <v>144</v>
      </c>
      <c r="B51" s="20"/>
      <c r="C51" s="21"/>
      <c r="D51" s="136">
        <f>SUM(D42:D47)</f>
        <v>28</v>
      </c>
      <c r="E51" s="137">
        <f>SUM(E42:E50)</f>
        <v>6265473.4800000004</v>
      </c>
      <c r="F51" s="137">
        <f>SUM(F42:F50)</f>
        <v>255321.86</v>
      </c>
      <c r="G51" s="110">
        <f>1-(+F51/E51)</f>
        <v>0.95924939099734252</v>
      </c>
      <c r="H51" s="2"/>
    </row>
    <row r="52" spans="1:8" ht="18" x14ac:dyDescent="0.25">
      <c r="A52" s="23" t="s">
        <v>32</v>
      </c>
      <c r="B52" s="24"/>
      <c r="C52" s="24"/>
      <c r="D52" s="25"/>
      <c r="E52" s="87"/>
      <c r="F52" s="88"/>
      <c r="G52" s="107"/>
      <c r="H52" s="2"/>
    </row>
    <row r="53" spans="1:8" ht="15.75" x14ac:dyDescent="0.25">
      <c r="A53" s="26"/>
      <c r="B53" s="26"/>
      <c r="C53" s="26"/>
      <c r="D53" s="89"/>
      <c r="E53" s="25" t="s">
        <v>137</v>
      </c>
      <c r="F53" s="25" t="s">
        <v>137</v>
      </c>
      <c r="G53" s="108" t="s">
        <v>5</v>
      </c>
      <c r="H53" s="2"/>
    </row>
    <row r="54" spans="1:8" ht="15.75" x14ac:dyDescent="0.25">
      <c r="A54" s="26"/>
      <c r="B54" s="26"/>
      <c r="C54" s="26"/>
      <c r="D54" s="89" t="s">
        <v>6</v>
      </c>
      <c r="E54" s="90" t="s">
        <v>138</v>
      </c>
      <c r="F54" s="88" t="s">
        <v>8</v>
      </c>
      <c r="G54" s="109" t="s">
        <v>139</v>
      </c>
      <c r="H54" s="2"/>
    </row>
    <row r="55" spans="1:8" ht="15.75" x14ac:dyDescent="0.25">
      <c r="A55" s="27" t="s">
        <v>33</v>
      </c>
      <c r="B55" s="28"/>
      <c r="C55" s="14"/>
      <c r="D55" s="73">
        <v>93</v>
      </c>
      <c r="E55" s="74">
        <v>18479275.899999999</v>
      </c>
      <c r="F55" s="74">
        <v>930877.37</v>
      </c>
      <c r="G55" s="104">
        <f>1-(+F55/E55)</f>
        <v>0.94962587413936494</v>
      </c>
      <c r="H55" s="15"/>
    </row>
    <row r="56" spans="1:8" ht="15.75" x14ac:dyDescent="0.25">
      <c r="A56" s="27" t="s">
        <v>34</v>
      </c>
      <c r="B56" s="28"/>
      <c r="C56" s="14"/>
      <c r="D56" s="73">
        <v>8</v>
      </c>
      <c r="E56" s="74">
        <v>8992272.7200000007</v>
      </c>
      <c r="F56" s="74">
        <v>871986.06</v>
      </c>
      <c r="G56" s="104">
        <f>1-(+F56/E56)</f>
        <v>0.9030294023377885</v>
      </c>
      <c r="H56" s="15"/>
    </row>
    <row r="57" spans="1:8" ht="15.75" x14ac:dyDescent="0.25">
      <c r="A57" s="27" t="s">
        <v>35</v>
      </c>
      <c r="B57" s="28"/>
      <c r="C57" s="14"/>
      <c r="D57" s="73">
        <v>292</v>
      </c>
      <c r="E57" s="74">
        <v>20790563.5</v>
      </c>
      <c r="F57" s="74">
        <v>901823.58</v>
      </c>
      <c r="G57" s="104">
        <f>1-(+F57/E57)</f>
        <v>0.95662341811947527</v>
      </c>
      <c r="H57" s="15"/>
    </row>
    <row r="58" spans="1:8" ht="15.75" x14ac:dyDescent="0.25">
      <c r="A58" s="27" t="s">
        <v>36</v>
      </c>
      <c r="B58" s="28"/>
      <c r="C58" s="14"/>
      <c r="D58" s="73">
        <v>25</v>
      </c>
      <c r="E58" s="74">
        <v>2272250</v>
      </c>
      <c r="F58" s="74">
        <v>193919.38</v>
      </c>
      <c r="G58" s="104">
        <f>1-(+F58/E58)</f>
        <v>0.91465755088568601</v>
      </c>
      <c r="H58" s="15"/>
    </row>
    <row r="59" spans="1:8" ht="15.75" x14ac:dyDescent="0.25">
      <c r="A59" s="27" t="s">
        <v>37</v>
      </c>
      <c r="B59" s="28"/>
      <c r="C59" s="14"/>
      <c r="D59" s="73">
        <v>120</v>
      </c>
      <c r="E59" s="74">
        <v>21324413.449999999</v>
      </c>
      <c r="F59" s="74">
        <v>1533794.21</v>
      </c>
      <c r="G59" s="104">
        <f>1-(+F59/E59)</f>
        <v>0.92807332245755159</v>
      </c>
      <c r="H59" s="15"/>
    </row>
    <row r="60" spans="1:8" ht="15.75" x14ac:dyDescent="0.25">
      <c r="A60" s="27" t="s">
        <v>38</v>
      </c>
      <c r="B60" s="28"/>
      <c r="C60" s="14"/>
      <c r="D60" s="73"/>
      <c r="E60" s="74"/>
      <c r="F60" s="74"/>
      <c r="G60" s="104"/>
      <c r="H60" s="15"/>
    </row>
    <row r="61" spans="1:8" ht="15.75" x14ac:dyDescent="0.25">
      <c r="A61" s="27" t="s">
        <v>39</v>
      </c>
      <c r="B61" s="28"/>
      <c r="C61" s="14"/>
      <c r="D61" s="73">
        <v>40</v>
      </c>
      <c r="E61" s="74">
        <v>9628954</v>
      </c>
      <c r="F61" s="74">
        <v>558885.93999999994</v>
      </c>
      <c r="G61" s="104">
        <f t="shared" ref="G61:G66" si="0">1-(+F61/E61)</f>
        <v>0.94195777236032074</v>
      </c>
      <c r="H61" s="15"/>
    </row>
    <row r="62" spans="1:8" ht="15.75" x14ac:dyDescent="0.25">
      <c r="A62" s="27" t="s">
        <v>40</v>
      </c>
      <c r="B62" s="28"/>
      <c r="C62" s="14"/>
      <c r="D62" s="73">
        <v>8</v>
      </c>
      <c r="E62" s="74">
        <v>1177016</v>
      </c>
      <c r="F62" s="74">
        <v>50957</v>
      </c>
      <c r="G62" s="104">
        <f t="shared" si="0"/>
        <v>0.95670662081059221</v>
      </c>
      <c r="H62" s="15"/>
    </row>
    <row r="63" spans="1:8" ht="15.75" x14ac:dyDescent="0.25">
      <c r="A63" s="54" t="s">
        <v>41</v>
      </c>
      <c r="B63" s="28"/>
      <c r="C63" s="14"/>
      <c r="D63" s="73">
        <v>6</v>
      </c>
      <c r="E63" s="74">
        <v>639075</v>
      </c>
      <c r="F63" s="74">
        <v>-3375</v>
      </c>
      <c r="G63" s="104">
        <f t="shared" si="0"/>
        <v>1.0052810702969135</v>
      </c>
      <c r="H63" s="15"/>
    </row>
    <row r="64" spans="1:8" ht="15.75" x14ac:dyDescent="0.25">
      <c r="A64" s="55" t="s">
        <v>60</v>
      </c>
      <c r="B64" s="28"/>
      <c r="C64" s="14"/>
      <c r="D64" s="73">
        <v>2</v>
      </c>
      <c r="E64" s="74">
        <v>133400</v>
      </c>
      <c r="F64" s="74">
        <v>21500</v>
      </c>
      <c r="G64" s="104">
        <f t="shared" si="0"/>
        <v>0.83883058470764615</v>
      </c>
      <c r="H64" s="15"/>
    </row>
    <row r="65" spans="1:8" ht="15.75" x14ac:dyDescent="0.25">
      <c r="A65" s="27" t="s">
        <v>100</v>
      </c>
      <c r="B65" s="28"/>
      <c r="C65" s="14"/>
      <c r="D65" s="73">
        <v>1388</v>
      </c>
      <c r="E65" s="74">
        <v>121064156.86</v>
      </c>
      <c r="F65" s="74">
        <v>13562759.859999999</v>
      </c>
      <c r="G65" s="104">
        <f t="shared" si="0"/>
        <v>0.88797047605358426</v>
      </c>
      <c r="H65" s="15"/>
    </row>
    <row r="66" spans="1:8" ht="15.75" x14ac:dyDescent="0.25">
      <c r="A66" s="71" t="s">
        <v>101</v>
      </c>
      <c r="B66" s="30"/>
      <c r="C66" s="14"/>
      <c r="D66" s="73">
        <v>3</v>
      </c>
      <c r="E66" s="74">
        <v>627268</v>
      </c>
      <c r="F66" s="74">
        <v>67214.320000000007</v>
      </c>
      <c r="G66" s="104">
        <f t="shared" si="0"/>
        <v>0.8928459286939554</v>
      </c>
      <c r="H66" s="15"/>
    </row>
    <row r="67" spans="1:8" x14ac:dyDescent="0.2">
      <c r="A67" s="31" t="s">
        <v>42</v>
      </c>
      <c r="B67" s="30"/>
      <c r="C67" s="14"/>
      <c r="D67" s="77"/>
      <c r="E67" s="96"/>
      <c r="F67" s="74"/>
      <c r="G67" s="105"/>
      <c r="H67" s="15"/>
    </row>
    <row r="68" spans="1:8" x14ac:dyDescent="0.2">
      <c r="A68" s="16" t="s">
        <v>43</v>
      </c>
      <c r="B68" s="28"/>
      <c r="C68" s="14"/>
      <c r="D68" s="77"/>
      <c r="E68" s="96"/>
      <c r="F68" s="74"/>
      <c r="G68" s="105"/>
      <c r="H68" s="15"/>
    </row>
    <row r="69" spans="1:8" x14ac:dyDescent="0.2">
      <c r="A69" s="16" t="s">
        <v>29</v>
      </c>
      <c r="B69" s="28"/>
      <c r="C69" s="14"/>
      <c r="D69" s="77"/>
      <c r="E69" s="95"/>
      <c r="F69" s="74"/>
      <c r="G69" s="105"/>
      <c r="H69" s="15"/>
    </row>
    <row r="70" spans="1:8" x14ac:dyDescent="0.2">
      <c r="A70" s="16" t="s">
        <v>30</v>
      </c>
      <c r="B70" s="28"/>
      <c r="C70" s="14"/>
      <c r="D70" s="77"/>
      <c r="E70" s="95"/>
      <c r="F70" s="74"/>
      <c r="G70" s="105"/>
      <c r="H70" s="15"/>
    </row>
    <row r="71" spans="1:8" ht="15.75" x14ac:dyDescent="0.25">
      <c r="A71" s="32"/>
      <c r="B71" s="18"/>
      <c r="C71" s="14"/>
      <c r="D71" s="77"/>
      <c r="E71" s="80"/>
      <c r="F71" s="80"/>
      <c r="G71" s="105"/>
      <c r="H71" s="2"/>
    </row>
    <row r="72" spans="1:8" ht="15.75" x14ac:dyDescent="0.25">
      <c r="A72" s="20" t="s">
        <v>45</v>
      </c>
      <c r="B72" s="20"/>
      <c r="C72" s="21"/>
      <c r="D72" s="81">
        <f>SUM(D55:D68)</f>
        <v>1985</v>
      </c>
      <c r="E72" s="82">
        <f>SUM(E55:E71)</f>
        <v>205128645.43000001</v>
      </c>
      <c r="F72" s="82">
        <f>SUM(F55:F71)</f>
        <v>18690342.719999999</v>
      </c>
      <c r="G72" s="110">
        <f>1-(+F72/E72)</f>
        <v>0.90888477481621133</v>
      </c>
      <c r="H72" s="2"/>
    </row>
    <row r="73" spans="1:8" x14ac:dyDescent="0.2">
      <c r="A73" s="33"/>
      <c r="B73" s="33"/>
      <c r="C73" s="33"/>
      <c r="D73" s="91"/>
      <c r="E73" s="92"/>
      <c r="F73" s="34"/>
      <c r="G73" s="34"/>
      <c r="H73" s="2"/>
    </row>
    <row r="74" spans="1:8" ht="18" x14ac:dyDescent="0.25">
      <c r="A74" s="35" t="s">
        <v>46</v>
      </c>
      <c r="B74" s="36"/>
      <c r="C74" s="36"/>
      <c r="D74" s="36"/>
      <c r="E74" s="36"/>
      <c r="F74" s="37">
        <f>F72+F38+F51</f>
        <v>24334132.339999996</v>
      </c>
      <c r="G74" s="36"/>
      <c r="H74" s="2"/>
    </row>
    <row r="75" spans="1:8" ht="15.75" x14ac:dyDescent="0.25">
      <c r="A75" s="4" t="s">
        <v>47</v>
      </c>
      <c r="B75" s="40"/>
      <c r="C75" s="40"/>
      <c r="D75" s="40"/>
      <c r="E75" s="40"/>
      <c r="F75" s="41"/>
      <c r="G75" s="40"/>
      <c r="H75" s="2"/>
    </row>
    <row r="76" spans="1:8" ht="15.75" x14ac:dyDescent="0.25">
      <c r="A76" s="4" t="s">
        <v>48</v>
      </c>
      <c r="B76" s="40"/>
      <c r="C76" s="40"/>
      <c r="D76" s="40"/>
      <c r="E76" s="40"/>
      <c r="F76" s="41"/>
      <c r="G76" s="40"/>
      <c r="H76" s="2"/>
    </row>
    <row r="77" spans="1:8" ht="15.75" x14ac:dyDescent="0.25">
      <c r="A77" s="4" t="s">
        <v>49</v>
      </c>
      <c r="B77" s="40"/>
      <c r="C77" s="40"/>
      <c r="D77" s="40"/>
      <c r="E77" s="40"/>
      <c r="F77" s="41"/>
      <c r="G77" s="40"/>
      <c r="H77" s="2"/>
    </row>
    <row r="78" spans="1:8" ht="15.75" x14ac:dyDescent="0.25">
      <c r="A78" s="4"/>
      <c r="B78" s="40"/>
      <c r="C78" s="40"/>
      <c r="D78" s="40"/>
      <c r="E78" s="40"/>
      <c r="F78" s="41"/>
      <c r="G78" s="40"/>
      <c r="H78" s="2"/>
    </row>
    <row r="79" spans="1:8" ht="18" x14ac:dyDescent="0.25">
      <c r="A79" s="42" t="s">
        <v>50</v>
      </c>
      <c r="B79" s="39"/>
      <c r="C79" s="39"/>
      <c r="D79" s="39"/>
      <c r="E79" s="39"/>
      <c r="F79" s="37"/>
      <c r="G79" s="39"/>
      <c r="H79" s="2"/>
    </row>
    <row r="80" spans="1:8" ht="18" x14ac:dyDescent="0.25">
      <c r="A80" s="43"/>
      <c r="B80" s="39"/>
      <c r="C80" s="39"/>
      <c r="D80" s="39"/>
      <c r="E80" s="37"/>
      <c r="F80" s="2"/>
      <c r="G80" s="2"/>
      <c r="H80" s="2"/>
    </row>
    <row r="81" spans="1:8" ht="18" x14ac:dyDescent="0.25">
      <c r="A81" s="116"/>
      <c r="B81" s="117"/>
      <c r="C81" s="117"/>
      <c r="D81" s="117"/>
      <c r="E81" s="44"/>
      <c r="F81" s="2"/>
      <c r="G81" s="2"/>
      <c r="H81" s="2"/>
    </row>
    <row r="82" spans="1:8" ht="18" x14ac:dyDescent="0.25">
      <c r="A82" s="43"/>
      <c r="B82" s="39"/>
      <c r="C82" s="39"/>
      <c r="D82" s="39"/>
      <c r="E82" s="45"/>
      <c r="F82" s="2"/>
      <c r="G82" s="2"/>
      <c r="H82" s="2"/>
    </row>
    <row r="83" spans="1:8" ht="18" x14ac:dyDescent="0.25">
      <c r="A83" s="43"/>
      <c r="B83" s="39"/>
      <c r="C83" s="39"/>
      <c r="D83" s="39"/>
      <c r="E83" s="46"/>
      <c r="F83" s="2"/>
      <c r="G83" s="2"/>
      <c r="H83" s="2"/>
    </row>
    <row r="84" spans="1:8" ht="18" x14ac:dyDescent="0.25">
      <c r="A84" s="43"/>
      <c r="B84" s="39"/>
      <c r="C84" s="39"/>
      <c r="D84" s="39"/>
      <c r="E84" s="37"/>
      <c r="F84" s="2"/>
      <c r="G84" s="2"/>
      <c r="H84" s="2"/>
    </row>
    <row r="85" spans="1:8" ht="18" x14ac:dyDescent="0.25">
      <c r="A85" s="43"/>
      <c r="B85" s="39"/>
      <c r="C85" s="39"/>
      <c r="D85" s="39"/>
      <c r="E85" s="37"/>
      <c r="F85" s="2"/>
      <c r="G85" s="2"/>
      <c r="H85" s="2"/>
    </row>
    <row r="86" spans="1:8" ht="18" x14ac:dyDescent="0.25">
      <c r="A86" s="43"/>
      <c r="B86" s="39"/>
      <c r="C86" s="39"/>
      <c r="D86" s="39"/>
      <c r="E86" s="44"/>
      <c r="F86" s="2"/>
      <c r="G86" s="2"/>
      <c r="H86" s="2"/>
    </row>
    <row r="87" spans="1:8" ht="18" x14ac:dyDescent="0.25">
      <c r="A87" s="43"/>
      <c r="B87" s="39"/>
      <c r="C87" s="39"/>
      <c r="D87" s="39"/>
      <c r="E87" s="45"/>
      <c r="F87" s="2"/>
      <c r="G87" s="2"/>
      <c r="H87" s="2"/>
    </row>
    <row r="88" spans="1:8" ht="18" x14ac:dyDescent="0.25">
      <c r="A88" s="43"/>
      <c r="B88" s="39"/>
      <c r="C88" s="39"/>
      <c r="D88" s="39"/>
      <c r="E88" s="45"/>
      <c r="F88" s="2"/>
      <c r="G88" s="2"/>
      <c r="H88" s="2"/>
    </row>
    <row r="89" spans="1:8" ht="18" x14ac:dyDescent="0.25">
      <c r="A89" s="43"/>
      <c r="B89" s="39"/>
      <c r="C89" s="39"/>
      <c r="D89" s="39"/>
      <c r="E89" s="45"/>
      <c r="F89" s="2"/>
      <c r="G89" s="2"/>
      <c r="H89" s="2"/>
    </row>
    <row r="90" spans="1:8" ht="18" x14ac:dyDescent="0.25">
      <c r="A90" s="43"/>
      <c r="B90" s="39"/>
      <c r="C90" s="39"/>
      <c r="D90" s="39"/>
      <c r="E90" s="47"/>
      <c r="F90" s="2"/>
      <c r="G90" s="2"/>
      <c r="H90" s="2"/>
    </row>
    <row r="91" spans="1:8" ht="18" x14ac:dyDescent="0.25">
      <c r="A91" s="43"/>
      <c r="B91" s="39"/>
      <c r="C91" s="39"/>
      <c r="D91" s="39"/>
      <c r="E91" s="39"/>
      <c r="F91" s="2"/>
      <c r="G91" s="2"/>
      <c r="H91" s="2"/>
    </row>
    <row r="92" spans="1:8" ht="15.75" x14ac:dyDescent="0.25">
      <c r="A92" s="48"/>
      <c r="B92" s="2"/>
      <c r="C92" s="2"/>
      <c r="D92" s="2"/>
      <c r="E92" s="2"/>
      <c r="F92" s="2"/>
      <c r="G92" s="2"/>
      <c r="H92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JANUARY 2022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77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123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16</v>
      </c>
      <c r="E13" s="99">
        <v>2763108</v>
      </c>
      <c r="F13" s="111">
        <v>413700.5</v>
      </c>
      <c r="G13" s="104">
        <f>F13/E13</f>
        <v>0.14972288451989571</v>
      </c>
      <c r="H13" s="15"/>
    </row>
    <row r="14" spans="1:8" ht="15.75" x14ac:dyDescent="0.25">
      <c r="A14" s="93" t="s">
        <v>108</v>
      </c>
      <c r="B14" s="13"/>
      <c r="C14" s="14"/>
      <c r="D14" s="73">
        <v>3</v>
      </c>
      <c r="E14" s="99">
        <v>545555</v>
      </c>
      <c r="F14" s="111">
        <v>109019</v>
      </c>
      <c r="G14" s="104">
        <f>F14/E14</f>
        <v>0.19983136439039142</v>
      </c>
      <c r="H14" s="15"/>
    </row>
    <row r="15" spans="1:8" ht="15.75" x14ac:dyDescent="0.25">
      <c r="A15" s="93" t="s">
        <v>110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105</v>
      </c>
      <c r="B16" s="13"/>
      <c r="C16" s="14"/>
      <c r="D16" s="73">
        <v>1</v>
      </c>
      <c r="E16" s="99">
        <v>199327</v>
      </c>
      <c r="F16" s="111">
        <v>64957</v>
      </c>
      <c r="G16" s="104">
        <f>F16/E16</f>
        <v>0.32588159155558455</v>
      </c>
      <c r="H16" s="15"/>
    </row>
    <row r="17" spans="1:8" ht="15.75" x14ac:dyDescent="0.25">
      <c r="A17" s="93" t="s">
        <v>78</v>
      </c>
      <c r="B17" s="13"/>
      <c r="C17" s="14"/>
      <c r="D17" s="73">
        <v>2</v>
      </c>
      <c r="E17" s="99">
        <v>510600</v>
      </c>
      <c r="F17" s="111">
        <v>198470</v>
      </c>
      <c r="G17" s="104">
        <f>F17/E17</f>
        <v>0.38869956913435172</v>
      </c>
      <c r="H17" s="15"/>
    </row>
    <row r="18" spans="1:8" ht="15.75" x14ac:dyDescent="0.25">
      <c r="A18" s="70" t="s">
        <v>116</v>
      </c>
      <c r="B18" s="13"/>
      <c r="C18" s="14"/>
      <c r="D18" s="73">
        <v>1</v>
      </c>
      <c r="E18" s="99">
        <v>366645</v>
      </c>
      <c r="F18" s="111">
        <v>95754</v>
      </c>
      <c r="G18" s="104">
        <f>F18/E18</f>
        <v>0.26116270506893591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1286624</v>
      </c>
      <c r="F19" s="111">
        <v>341117</v>
      </c>
      <c r="G19" s="104">
        <f>F19/E19</f>
        <v>0.26512563110901088</v>
      </c>
      <c r="H19" s="15"/>
    </row>
    <row r="20" spans="1:8" ht="15.75" x14ac:dyDescent="0.25">
      <c r="A20" s="93" t="s">
        <v>59</v>
      </c>
      <c r="B20" s="13"/>
      <c r="C20" s="14"/>
      <c r="D20" s="73"/>
      <c r="E20" s="99"/>
      <c r="F20" s="111"/>
      <c r="G20" s="104"/>
      <c r="H20" s="15"/>
    </row>
    <row r="21" spans="1:8" ht="15.75" x14ac:dyDescent="0.25">
      <c r="A21" s="93" t="s">
        <v>99</v>
      </c>
      <c r="B21" s="13"/>
      <c r="C21" s="14"/>
      <c r="D21" s="73"/>
      <c r="E21" s="99"/>
      <c r="F21" s="111"/>
      <c r="G21" s="104"/>
      <c r="H21" s="15"/>
    </row>
    <row r="22" spans="1:8" ht="15.75" x14ac:dyDescent="0.25">
      <c r="A22" s="93" t="s">
        <v>126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117</v>
      </c>
      <c r="B23" s="13"/>
      <c r="C23" s="14"/>
      <c r="D23" s="73">
        <v>3</v>
      </c>
      <c r="E23" s="99">
        <v>848555</v>
      </c>
      <c r="F23" s="111">
        <v>122939.07</v>
      </c>
      <c r="G23" s="104">
        <f t="shared" ref="G23:G29" si="0">F23/E23</f>
        <v>0.14488049684463589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1606017</v>
      </c>
      <c r="F24" s="111">
        <v>118273</v>
      </c>
      <c r="G24" s="104">
        <f t="shared" si="0"/>
        <v>7.3643678740636001E-2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667145</v>
      </c>
      <c r="F25" s="111">
        <v>109533</v>
      </c>
      <c r="G25" s="104">
        <f t="shared" si="0"/>
        <v>0.1641816996305151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32785</v>
      </c>
      <c r="F29" s="111">
        <v>6427</v>
      </c>
      <c r="G29" s="104">
        <f t="shared" si="0"/>
        <v>0.19603477199938996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112</v>
      </c>
      <c r="B32" s="13"/>
      <c r="C32" s="14"/>
      <c r="D32" s="73">
        <v>1</v>
      </c>
      <c r="E32" s="99">
        <v>124814</v>
      </c>
      <c r="F32" s="111">
        <v>41475</v>
      </c>
      <c r="G32" s="104">
        <f>F32/E32</f>
        <v>0.33229445414777187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76</v>
      </c>
      <c r="B34" s="13"/>
      <c r="C34" s="14"/>
      <c r="D34" s="73">
        <v>6</v>
      </c>
      <c r="E34" s="99">
        <v>3664565</v>
      </c>
      <c r="F34" s="111">
        <v>870019</v>
      </c>
      <c r="G34" s="104">
        <f>F34/E34</f>
        <v>0.23741399047363057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42</v>
      </c>
      <c r="E39" s="82">
        <f>SUM(E9:E38)</f>
        <v>12615740</v>
      </c>
      <c r="F39" s="82">
        <f>SUM(F9:F38)</f>
        <v>2491683.5700000003</v>
      </c>
      <c r="G39" s="106">
        <f>F39/E39</f>
        <v>0.19750593861319274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137</v>
      </c>
      <c r="F42" s="25" t="s">
        <v>137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138</v>
      </c>
      <c r="F43" s="88" t="s">
        <v>8</v>
      </c>
      <c r="G43" s="109" t="s">
        <v>139</v>
      </c>
      <c r="H43" s="15"/>
    </row>
    <row r="44" spans="1:8" ht="15.75" x14ac:dyDescent="0.25">
      <c r="A44" s="27" t="s">
        <v>33</v>
      </c>
      <c r="B44" s="28"/>
      <c r="C44" s="14"/>
      <c r="D44" s="73">
        <v>149</v>
      </c>
      <c r="E44" s="74">
        <v>25498462.550000001</v>
      </c>
      <c r="F44" s="74">
        <v>1158802.98</v>
      </c>
      <c r="G44" s="104">
        <f>1-(+F44/E44)</f>
        <v>0.95455400584534456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3688174.15</v>
      </c>
      <c r="F45" s="74">
        <v>126823.4</v>
      </c>
      <c r="G45" s="104">
        <f t="shared" ref="G45:G54" si="1">1-(+F45/E45)</f>
        <v>0.9656135001108882</v>
      </c>
      <c r="H45" s="15"/>
    </row>
    <row r="46" spans="1:8" ht="15.75" x14ac:dyDescent="0.25">
      <c r="A46" s="27" t="s">
        <v>35</v>
      </c>
      <c r="B46" s="28"/>
      <c r="C46" s="14"/>
      <c r="D46" s="73">
        <v>156</v>
      </c>
      <c r="E46" s="74">
        <v>24778039.23</v>
      </c>
      <c r="F46" s="74">
        <v>1096202.1399999999</v>
      </c>
      <c r="G46" s="104">
        <f t="shared" si="1"/>
        <v>0.95575912485146231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686686</v>
      </c>
      <c r="F47" s="74">
        <v>13507</v>
      </c>
      <c r="G47" s="104">
        <f t="shared" si="1"/>
        <v>0.98033016546136076</v>
      </c>
      <c r="H47" s="15"/>
    </row>
    <row r="48" spans="1:8" ht="15.75" x14ac:dyDescent="0.25">
      <c r="A48" s="27" t="s">
        <v>37</v>
      </c>
      <c r="B48" s="28"/>
      <c r="C48" s="14"/>
      <c r="D48" s="73">
        <v>119</v>
      </c>
      <c r="E48" s="74">
        <v>14362819.119999999</v>
      </c>
      <c r="F48" s="74">
        <v>1018514.21</v>
      </c>
      <c r="G48" s="104">
        <f t="shared" si="1"/>
        <v>0.92908674811745451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10</v>
      </c>
      <c r="E50" s="74">
        <v>2456090</v>
      </c>
      <c r="F50" s="74">
        <v>185720</v>
      </c>
      <c r="G50" s="104">
        <f t="shared" si="1"/>
        <v>0.92438387844093661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1487225</v>
      </c>
      <c r="F51" s="74">
        <v>36130</v>
      </c>
      <c r="G51" s="104">
        <f t="shared" si="1"/>
        <v>0.97570643312208982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694225</v>
      </c>
      <c r="F52" s="74">
        <v>40975</v>
      </c>
      <c r="G52" s="104">
        <f t="shared" si="1"/>
        <v>0.94097734884223416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100</v>
      </c>
      <c r="B54" s="28"/>
      <c r="C54" s="14"/>
      <c r="D54" s="73">
        <v>1398</v>
      </c>
      <c r="E54" s="74">
        <v>115077703.06999999</v>
      </c>
      <c r="F54" s="74">
        <v>12592039.970000001</v>
      </c>
      <c r="G54" s="104">
        <f t="shared" si="1"/>
        <v>0.89057793443843369</v>
      </c>
      <c r="H54" s="2"/>
    </row>
    <row r="55" spans="1:8" ht="15.75" x14ac:dyDescent="0.25">
      <c r="A55" s="71" t="s">
        <v>101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1846</v>
      </c>
      <c r="E61" s="82">
        <f>SUM(E44:E60)</f>
        <v>188729424.12</v>
      </c>
      <c r="F61" s="82">
        <f>SUM(F44:F60)</f>
        <v>16268714.699999999</v>
      </c>
      <c r="G61" s="110">
        <f>1-(+F61/E61)</f>
        <v>0.91379873712932091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18760398.27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2022-01-06T17:39:43Z</cp:lastPrinted>
  <dcterms:created xsi:type="dcterms:W3CDTF">2012-06-07T14:04:25Z</dcterms:created>
  <dcterms:modified xsi:type="dcterms:W3CDTF">2022-03-09T20:01:19Z</dcterms:modified>
</cp:coreProperties>
</file>