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TEMP_FOLDER_WEBPOSTING_DELETE_AFTER_DONE\"/>
    </mc:Choice>
  </mc:AlternateContent>
  <bookViews>
    <workbookView xWindow="-210" yWindow="135" windowWidth="7845" windowHeight="4080" tabRatio="684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LUMIER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/>
</workbook>
</file>

<file path=xl/calcChain.xml><?xml version="1.0" encoding="utf-8"?>
<calcChain xmlns="http://schemas.openxmlformats.org/spreadsheetml/2006/main">
  <c r="F61" i="14" l="1"/>
  <c r="F63" i="14"/>
  <c r="E61" i="14"/>
  <c r="D61" i="14"/>
  <c r="G55" i="14"/>
  <c r="G54" i="14"/>
  <c r="G52" i="14"/>
  <c r="G51" i="14"/>
  <c r="G50" i="14"/>
  <c r="G48" i="14"/>
  <c r="G47" i="14"/>
  <c r="G46" i="14"/>
  <c r="G44" i="14"/>
  <c r="G39" i="14"/>
  <c r="F39" i="14"/>
  <c r="E39" i="14"/>
  <c r="D39" i="14"/>
  <c r="G34" i="14"/>
  <c r="G30" i="14"/>
  <c r="G29" i="14"/>
  <c r="G26" i="14"/>
  <c r="G24" i="14"/>
  <c r="G19" i="14"/>
  <c r="G15" i="14"/>
  <c r="G60" i="12"/>
  <c r="F60" i="12"/>
  <c r="E60" i="12"/>
  <c r="D60" i="12"/>
  <c r="G53" i="12"/>
  <c r="G50" i="12"/>
  <c r="G48" i="12"/>
  <c r="G47" i="12"/>
  <c r="G46" i="12"/>
  <c r="G44" i="12"/>
  <c r="F39" i="12"/>
  <c r="G39" i="12"/>
  <c r="E39" i="12"/>
  <c r="D39" i="12"/>
  <c r="G33" i="12"/>
  <c r="G31" i="12"/>
  <c r="G18" i="12"/>
  <c r="G17" i="12"/>
  <c r="F60" i="7"/>
  <c r="F62" i="7"/>
  <c r="E60" i="7"/>
  <c r="D60" i="7"/>
  <c r="G53" i="7"/>
  <c r="G50" i="7"/>
  <c r="G48" i="7"/>
  <c r="G47" i="7"/>
  <c r="G46" i="7"/>
  <c r="G44" i="7"/>
  <c r="F39" i="7"/>
  <c r="G39" i="7"/>
  <c r="E39" i="7"/>
  <c r="D39" i="7"/>
  <c r="G31" i="7"/>
  <c r="G18" i="7"/>
  <c r="G15" i="7"/>
  <c r="G9" i="7"/>
  <c r="F61" i="10"/>
  <c r="F63" i="10"/>
  <c r="E61" i="10"/>
  <c r="D61" i="10"/>
  <c r="G54" i="10"/>
  <c r="G52" i="10"/>
  <c r="G50" i="10"/>
  <c r="G49" i="10"/>
  <c r="G48" i="10"/>
  <c r="G47" i="10"/>
  <c r="G46" i="10"/>
  <c r="G45" i="10"/>
  <c r="G44" i="10"/>
  <c r="F39" i="10"/>
  <c r="G39" i="10"/>
  <c r="E39" i="10"/>
  <c r="D39" i="10"/>
  <c r="G34" i="10"/>
  <c r="G33" i="10"/>
  <c r="G29" i="10"/>
  <c r="G25" i="10"/>
  <c r="G21" i="10"/>
  <c r="G19" i="10"/>
  <c r="G17" i="10"/>
  <c r="G15" i="10"/>
  <c r="G12" i="10"/>
  <c r="G10" i="10"/>
  <c r="F61" i="9"/>
  <c r="F63" i="9"/>
  <c r="E61" i="9"/>
  <c r="D61" i="9"/>
  <c r="G54" i="9"/>
  <c r="G52" i="9"/>
  <c r="G51" i="9"/>
  <c r="G50" i="9"/>
  <c r="G48" i="9"/>
  <c r="G47" i="9"/>
  <c r="G46" i="9"/>
  <c r="G45" i="9"/>
  <c r="G44" i="9"/>
  <c r="G39" i="9"/>
  <c r="F39" i="9"/>
  <c r="E39" i="9"/>
  <c r="D39" i="9"/>
  <c r="G34" i="9"/>
  <c r="G32" i="9"/>
  <c r="G29" i="9"/>
  <c r="G25" i="9"/>
  <c r="G24" i="9"/>
  <c r="G23" i="9"/>
  <c r="G19" i="9"/>
  <c r="G18" i="9"/>
  <c r="G17" i="9"/>
  <c r="G16" i="9"/>
  <c r="G14" i="9"/>
  <c r="G13" i="9"/>
  <c r="F62" i="6"/>
  <c r="F64" i="6"/>
  <c r="E62" i="6"/>
  <c r="D62" i="6"/>
  <c r="G55" i="6"/>
  <c r="G54" i="6"/>
  <c r="G53" i="6"/>
  <c r="G52" i="6"/>
  <c r="G51" i="6"/>
  <c r="G50" i="6"/>
  <c r="G48" i="6"/>
  <c r="G47" i="6"/>
  <c r="G46" i="6"/>
  <c r="G45" i="6"/>
  <c r="G44" i="6"/>
  <c r="F39" i="6"/>
  <c r="G39" i="6"/>
  <c r="E39" i="6"/>
  <c r="D39" i="6"/>
  <c r="G34" i="6"/>
  <c r="G33" i="6"/>
  <c r="G32" i="6"/>
  <c r="G30" i="6"/>
  <c r="G29" i="6"/>
  <c r="G25" i="6"/>
  <c r="G23" i="6"/>
  <c r="G21" i="6"/>
  <c r="G20" i="6"/>
  <c r="G19" i="6"/>
  <c r="G18" i="6"/>
  <c r="G17" i="6"/>
  <c r="G16" i="6"/>
  <c r="G15" i="6"/>
  <c r="G14" i="6"/>
  <c r="G13" i="6"/>
  <c r="G11" i="6"/>
  <c r="F62" i="5"/>
  <c r="F64" i="5"/>
  <c r="E62" i="5"/>
  <c r="D62" i="5"/>
  <c r="G56" i="5"/>
  <c r="G54" i="5"/>
  <c r="G50" i="5"/>
  <c r="G48" i="5"/>
  <c r="G46" i="5"/>
  <c r="F39" i="5"/>
  <c r="G39" i="5"/>
  <c r="E39" i="5"/>
  <c r="D39" i="5"/>
  <c r="G25" i="5"/>
  <c r="G24" i="5"/>
  <c r="G23" i="5"/>
  <c r="G22" i="5"/>
  <c r="G18" i="5"/>
  <c r="G17" i="5"/>
  <c r="G14" i="5"/>
  <c r="G12" i="5"/>
  <c r="G10" i="5"/>
  <c r="F60" i="11"/>
  <c r="F62" i="11"/>
  <c r="E60" i="11"/>
  <c r="D60" i="11"/>
  <c r="G53" i="11"/>
  <c r="G52" i="11"/>
  <c r="G51" i="11"/>
  <c r="G50" i="11"/>
  <c r="G49" i="11"/>
  <c r="G48" i="11"/>
  <c r="G47" i="11"/>
  <c r="G46" i="11"/>
  <c r="G44" i="11"/>
  <c r="G62" i="4"/>
  <c r="F62" i="4"/>
  <c r="E62" i="4"/>
  <c r="D62" i="4"/>
  <c r="G55" i="4"/>
  <c r="G54" i="4"/>
  <c r="G53" i="4"/>
  <c r="G52" i="4"/>
  <c r="G51" i="4"/>
  <c r="G50" i="4"/>
  <c r="G49" i="4"/>
  <c r="G47" i="4"/>
  <c r="G46" i="4"/>
  <c r="G45" i="4"/>
  <c r="F40" i="4"/>
  <c r="F64" i="4"/>
  <c r="E40" i="4"/>
  <c r="D40" i="4"/>
  <c r="G34" i="4"/>
  <c r="G33" i="4"/>
  <c r="G32" i="4"/>
  <c r="G29" i="4"/>
  <c r="G27" i="4"/>
  <c r="G25" i="4"/>
  <c r="G24" i="4"/>
  <c r="G23" i="4"/>
  <c r="G22" i="4"/>
  <c r="G19" i="4"/>
  <c r="G18" i="4"/>
  <c r="G17" i="4"/>
  <c r="G14" i="4"/>
  <c r="G11" i="4"/>
  <c r="G10" i="4"/>
  <c r="G62" i="3"/>
  <c r="F62" i="3"/>
  <c r="E62" i="3"/>
  <c r="D62" i="3"/>
  <c r="G55" i="3"/>
  <c r="G54" i="3"/>
  <c r="G53" i="3"/>
  <c r="G51" i="3"/>
  <c r="G50" i="3"/>
  <c r="G49" i="3"/>
  <c r="G48" i="3"/>
  <c r="G47" i="3"/>
  <c r="G46" i="3"/>
  <c r="G45" i="3"/>
  <c r="F40" i="3"/>
  <c r="E40" i="3"/>
  <c r="D40" i="3"/>
  <c r="G35" i="3"/>
  <c r="G33" i="3"/>
  <c r="G30" i="3"/>
  <c r="G29" i="3"/>
  <c r="G27" i="3"/>
  <c r="G25" i="3"/>
  <c r="G24" i="3"/>
  <c r="G23" i="3"/>
  <c r="G22" i="3"/>
  <c r="G20" i="3"/>
  <c r="G18" i="3"/>
  <c r="G17" i="3"/>
  <c r="G13" i="3"/>
  <c r="G12" i="3"/>
  <c r="G11" i="3"/>
  <c r="G9" i="3"/>
  <c r="F62" i="2"/>
  <c r="G60" i="2"/>
  <c r="F60" i="2"/>
  <c r="E60" i="2"/>
  <c r="D60" i="2"/>
  <c r="G54" i="2"/>
  <c r="G53" i="2"/>
  <c r="G50" i="2"/>
  <c r="G48" i="2"/>
  <c r="G47" i="2"/>
  <c r="G46" i="2"/>
  <c r="G44" i="2"/>
  <c r="F39" i="2"/>
  <c r="G39" i="2"/>
  <c r="E39" i="2"/>
  <c r="D39" i="2"/>
  <c r="G34" i="2"/>
  <c r="G32" i="2"/>
  <c r="G30" i="2"/>
  <c r="G29" i="2"/>
  <c r="G18" i="2"/>
  <c r="F39" i="11"/>
  <c r="E39" i="11"/>
  <c r="D39" i="11"/>
  <c r="G33" i="11"/>
  <c r="G31" i="11"/>
  <c r="G22" i="11"/>
  <c r="G18" i="11"/>
  <c r="G15" i="11"/>
  <c r="G13" i="11"/>
  <c r="G11" i="11"/>
  <c r="F75" i="8"/>
  <c r="E75" i="8"/>
  <c r="D75" i="8"/>
  <c r="G69" i="8"/>
  <c r="G68" i="8"/>
  <c r="G67" i="8"/>
  <c r="G66" i="8"/>
  <c r="G65" i="8"/>
  <c r="G64" i="8"/>
  <c r="G62" i="8"/>
  <c r="G61" i="8"/>
  <c r="G60" i="8"/>
  <c r="G59" i="8"/>
  <c r="G58" i="8"/>
  <c r="F53" i="8"/>
  <c r="E53" i="8"/>
  <c r="D53" i="8"/>
  <c r="B11" i="13" s="1"/>
  <c r="G44" i="8"/>
  <c r="F39" i="8"/>
  <c r="E39" i="8"/>
  <c r="D39" i="8"/>
  <c r="G34" i="8"/>
  <c r="G33" i="8"/>
  <c r="G32" i="8"/>
  <c r="G28" i="8"/>
  <c r="G26" i="8"/>
  <c r="G25" i="8"/>
  <c r="G24" i="8"/>
  <c r="G21" i="8"/>
  <c r="G19" i="8"/>
  <c r="G18" i="8"/>
  <c r="G13" i="8"/>
  <c r="G12" i="8"/>
  <c r="G11" i="8"/>
  <c r="G10" i="8"/>
  <c r="F75" i="1"/>
  <c r="E75" i="1"/>
  <c r="D75" i="1"/>
  <c r="G68" i="1"/>
  <c r="G66" i="1"/>
  <c r="G64" i="1"/>
  <c r="G63" i="1"/>
  <c r="G62" i="1"/>
  <c r="G61" i="1"/>
  <c r="G60" i="1"/>
  <c r="G59" i="1"/>
  <c r="G58" i="1"/>
  <c r="F53" i="1"/>
  <c r="E53" i="1"/>
  <c r="G48" i="1"/>
  <c r="G47" i="1"/>
  <c r="G46" i="1"/>
  <c r="G45" i="1"/>
  <c r="G44" i="1"/>
  <c r="F39" i="1"/>
  <c r="E39" i="1"/>
  <c r="B7" i="13" s="1"/>
  <c r="D39" i="1"/>
  <c r="B6" i="13" s="1"/>
  <c r="G31" i="1"/>
  <c r="G30" i="1"/>
  <c r="G25" i="1"/>
  <c r="G22" i="1"/>
  <c r="G20" i="1"/>
  <c r="G18" i="1"/>
  <c r="G17" i="1"/>
  <c r="G16" i="1"/>
  <c r="G15" i="1"/>
  <c r="G14" i="1"/>
  <c r="G13" i="1"/>
  <c r="G10" i="1"/>
  <c r="G9" i="1"/>
  <c r="A3" i="14"/>
  <c r="A4" i="13"/>
  <c r="A3" i="12"/>
  <c r="A3" i="11"/>
  <c r="A3" i="10"/>
  <c r="A3" i="9"/>
  <c r="A3" i="8"/>
  <c r="A3" i="7"/>
  <c r="A3" i="6"/>
  <c r="A3" i="5"/>
  <c r="A3" i="4"/>
  <c r="A3" i="3"/>
  <c r="A3" i="2"/>
  <c r="G61" i="14"/>
  <c r="F62" i="12"/>
  <c r="G60" i="7"/>
  <c r="G61" i="10"/>
  <c r="G61" i="9"/>
  <c r="G62" i="6"/>
  <c r="G62" i="5"/>
  <c r="G60" i="11"/>
  <c r="G39" i="11"/>
  <c r="G40" i="4"/>
  <c r="G40" i="3"/>
  <c r="F64" i="3"/>
  <c r="G53" i="8" l="1"/>
  <c r="G75" i="8"/>
  <c r="B16" i="13"/>
  <c r="B17" i="13"/>
  <c r="B13" i="13"/>
  <c r="B12" i="13"/>
  <c r="B18" i="13"/>
  <c r="G39" i="8"/>
  <c r="F76" i="8"/>
  <c r="B8" i="13"/>
  <c r="B9" i="13" s="1"/>
  <c r="G53" i="1"/>
  <c r="G39" i="1"/>
  <c r="G75" i="1"/>
  <c r="F76" i="1"/>
  <c r="B21" i="13" l="1"/>
  <c r="B14" i="13"/>
  <c r="B19" i="13"/>
</calcChain>
</file>

<file path=xl/sharedStrings.xml><?xml version="1.0" encoding="utf-8"?>
<sst xmlns="http://schemas.openxmlformats.org/spreadsheetml/2006/main" count="969" uniqueCount="162">
  <si>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</si>
  <si>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</si>
  <si>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</si>
  <si>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</si>
  <si>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</si>
  <si>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</si>
  <si>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</si>
  <si>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</si>
  <si>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</si>
  <si>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</si>
  <si>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</si>
  <si>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</si>
  <si>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</si>
  <si>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</si>
  <si>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</si>
  <si>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</si>
  <si>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</si>
  <si>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</si>
  <si>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</si>
  <si>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</si>
  <si>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</si>
  <si>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</si>
  <si>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</si>
  <si>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</si>
  <si>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</si>
  <si>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</si>
  <si>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</si>
  <si>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</si>
  <si>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</si>
  <si>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</si>
  <si>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</si>
  <si>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</si>
  <si>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</si>
  <si>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</si>
  <si>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</si>
  <si>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</si>
  <si>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</si>
  <si>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</si>
  <si>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</si>
  <si>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</si>
  <si>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</si>
  <si>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</si>
  <si>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</si>
  <si>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</si>
  <si>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</si>
  <si>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</si>
  <si>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</si>
  <si>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</si>
  <si>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</si>
  <si>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</si>
  <si>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</si>
  <si>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</si>
  <si>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</si>
  <si>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</si>
  <si>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</si>
  <si>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</si>
  <si>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</si>
  <si>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</si>
  <si>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</si>
  <si>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</si>
  <si>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</si>
  <si>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</si>
  <si>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</si>
  <si>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</si>
  <si>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</si>
  <si>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</si>
  <si>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</si>
  <si>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</si>
  <si>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</si>
  <si>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</si>
  <si>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</si>
  <si>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</si>
  <si>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</si>
  <si>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</si>
  <si>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</si>
  <si>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</si>
  <si>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</si>
  <si>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</si>
  <si>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</si>
  <si>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 xml:space="preserve">   Blackjack Switch</t>
  </si>
  <si>
    <t>BOAT:     LUMIERE PLACE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</si>
  <si>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</si>
  <si>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</si>
  <si>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</si>
  <si>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</si>
  <si>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</si>
  <si>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</si>
  <si>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</si>
  <si>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</si>
  <si>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</si>
  <si>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</si>
  <si>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</si>
  <si>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</si>
  <si>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</si>
  <si>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</si>
  <si>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</si>
  <si>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</si>
  <si>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</si>
  <si>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</si>
  <si>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</si>
  <si>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</si>
  <si>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</si>
  <si>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</si>
  <si>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</si>
  <si>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</si>
  <si>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</si>
  <si>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</si>
  <si>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</si>
  <si>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</si>
  <si>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</si>
  <si>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</si>
  <si>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3 Card Poker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</si>
  <si>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</si>
  <si>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</si>
  <si>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</si>
  <si>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</si>
  <si>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</si>
  <si>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</si>
  <si>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Pick Em &amp; Bet 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</si>
  <si>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</si>
  <si>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</si>
  <si>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</si>
  <si>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</si>
  <si>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</si>
  <si>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</si>
  <si>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</si>
  <si>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Dai Bac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</si>
  <si>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</si>
  <si>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</si>
  <si>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</si>
  <si>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</si>
  <si>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</si>
  <si>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</si>
  <si>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</si>
  <si>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</si>
  <si>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</si>
  <si>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</si>
  <si>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</si>
  <si>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</si>
  <si>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</si>
  <si>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</si>
  <si>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</si>
  <si>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>HYBRID TABLES</t>
  </si>
  <si>
    <t xml:space="preserve">   Hybrid Tournaments</t>
  </si>
  <si>
    <t xml:space="preserve">     TOTAL HYBRID: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</si>
  <si>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</si>
  <si>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</si>
  <si>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</si>
  <si>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</si>
  <si>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</si>
  <si>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Super Three Card</t>
  </si>
  <si>
    <t>HYBRID</t>
  </si>
  <si>
    <t xml:space="preserve">   Face Up Pai Gow</t>
  </si>
  <si>
    <t xml:space="preserve">   I Luv Suits</t>
  </si>
  <si>
    <t>BOAT:  BALLY'S KC</t>
  </si>
  <si>
    <t xml:space="preserve">   I LUV Suits</t>
  </si>
  <si>
    <t>MONTH ENDED:  NOVEMBER 2021</t>
  </si>
  <si>
    <t xml:space="preserve">   Blackjack 6 TO 5</t>
  </si>
  <si>
    <t xml:space="preserve">   Mini Baccarat</t>
  </si>
  <si>
    <t xml:space="preserve">   Baccarat</t>
  </si>
  <si>
    <t xml:space="preserve">   Mini Baccarat Dragon Bonus</t>
  </si>
  <si>
    <t xml:space="preserve">   Golden Frog Baccarat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</si>
</sst>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40" fontId="8" fillId="0" borderId="3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4" fontId="8" fillId="0" borderId="3" xfId="0" applyNumberFormat="1" applyFont="1" applyBorder="1" applyAlignment="1" applyProtection="1"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4" fontId="8" fillId="2" borderId="3" xfId="0" applyNumberFormat="1" applyFont="1" applyFill="1" applyBorder="1" applyAlignment="1" applyProtection="1">
      <protection locked="0"/>
    </xf>
    <xf numFmtId="164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/>
    <xf numFmtId="164" fontId="10" fillId="0" borderId="3" xfId="0" applyNumberFormat="1" applyFont="1" applyBorder="1" applyAlignment="1" applyProtection="1">
      <protection locked="0"/>
    </xf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4" fontId="20" fillId="0" borderId="1" xfId="0" applyNumberFormat="1" applyFont="1" applyBorder="1" applyAlignment="1"/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0" fontId="8" fillId="2" borderId="3" xfId="0" applyNumberFormat="1" applyFont="1" applyFill="1" applyBorder="1" applyAlignment="1" applyProtection="1">
      <protection locked="0"/>
    </xf>
    <xf numFmtId="40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/>
    </xf>
    <xf numFmtId="40" fontId="8" fillId="5" borderId="3" xfId="0" applyNumberFormat="1" applyFont="1" applyFill="1" applyBorder="1" applyAlignment="1" applyProtection="1">
      <protection locked="0"/>
    </xf>
    <xf numFmtId="10" fontId="8" fillId="0" borderId="3" xfId="0" applyNumberFormat="1" applyFont="1" applyBorder="1" applyAlignment="1" applyProtection="1">
      <protection locked="0"/>
    </xf>
    <xf numFmtId="3" fontId="8" fillId="5" borderId="3" xfId="0" applyNumberFormat="1" applyFont="1" applyFill="1" applyBorder="1" applyAlignment="1" applyProtection="1">
      <alignment horizontal="center"/>
      <protection locked="0"/>
    </xf>
    <xf numFmtId="164" fontId="8" fillId="5" borderId="3" xfId="0" applyNumberFormat="1" applyFont="1" applyFill="1" applyBorder="1" applyAlignment="1" applyProtection="1">
      <protection locked="0"/>
    </xf>
    <xf numFmtId="4" fontId="8" fillId="5" borderId="3" xfId="0" applyNumberFormat="1" applyFont="1" applyFill="1" applyBorder="1" applyAlignment="1" applyProtection="1">
      <protection locked="0"/>
    </xf>
    <xf numFmtId="164" fontId="8" fillId="0" borderId="6" xfId="0" applyNumberFormat="1" applyFont="1" applyBorder="1" applyAlignment="1" applyProtection="1">
      <protection locked="0"/>
    </xf>
    <xf numFmtId="164" fontId="8" fillId="3" borderId="6" xfId="0" applyNumberFormat="1" applyFont="1" applyFill="1" applyBorder="1" applyAlignment="1" applyProtection="1">
      <protection locked="0"/>
    </xf>
    <xf numFmtId="164" fontId="10" fillId="0" borderId="6" xfId="0" applyNumberFormat="1" applyFont="1" applyBorder="1" applyAlignment="1" applyProtection="1">
      <protection locked="0"/>
    </xf>
    <xf numFmtId="4" fontId="6" fillId="0" borderId="0" xfId="0" applyNumberFormat="1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center"/>
    </xf>
    <xf numFmtId="4" fontId="6" fillId="0" borderId="7" xfId="0" applyNumberFormat="1" applyFont="1" applyBorder="1" applyAlignment="1">
      <alignment horizontal="centerContinuous"/>
    </xf>
    <xf numFmtId="164" fontId="10" fillId="0" borderId="8" xfId="0" applyNumberFormat="1" applyFont="1" applyBorder="1" applyAlignment="1" applyProtection="1">
      <protection locked="0"/>
    </xf>
    <xf numFmtId="40" fontId="8" fillId="0" borderId="3" xfId="0" applyNumberFormat="1" applyFont="1" applyFill="1" applyBorder="1" applyAlignment="1" applyProtection="1">
      <protection locked="0"/>
    </xf>
    <xf numFmtId="3" fontId="8" fillId="0" borderId="5" xfId="0" applyNumberFormat="1" applyFont="1" applyBorder="1" applyAlignment="1" applyProtection="1">
      <alignment horizontal="center"/>
      <protection locked="0"/>
    </xf>
    <xf numFmtId="40" fontId="8" fillId="0" borderId="5" xfId="0" applyNumberFormat="1" applyFont="1" applyBorder="1" applyAlignment="1" applyProtection="1">
      <protection locked="0"/>
    </xf>
    <xf numFmtId="0" fontId="10" fillId="0" borderId="0" xfId="0" applyNumberFormat="1" applyFont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/>
    <xf numFmtId="164" fontId="10" fillId="0" borderId="1" xfId="0" applyNumberFormat="1" applyFont="1" applyBorder="1" applyAlignment="1" applyProtection="1">
      <protection locked="0"/>
    </xf>
    <xf numFmtId="0" fontId="16" fillId="0" borderId="10" xfId="0" applyFont="1" applyBorder="1" applyAlignment="1"/>
    <xf numFmtId="3" fontId="13" fillId="0" borderId="11" xfId="0" applyNumberFormat="1" applyFont="1" applyBorder="1" applyAlignment="1">
      <alignment horizontal="center"/>
    </xf>
    <xf numFmtId="0" fontId="16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0" fontId="16" fillId="4" borderId="12" xfId="0" applyFont="1" applyFill="1" applyBorder="1" applyAlignment="1"/>
    <xf numFmtId="4" fontId="12" fillId="4" borderId="9" xfId="0" applyNumberFormat="1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/>
    </xf>
    <xf numFmtId="4" fontId="12" fillId="4" borderId="13" xfId="0" applyNumberFormat="1" applyFont="1" applyFill="1" applyBorder="1" applyAlignment="1">
      <alignment horizontal="center"/>
    </xf>
    <xf numFmtId="0" fontId="13" fillId="0" borderId="14" xfId="0" applyFont="1" applyBorder="1" applyAlignment="1"/>
    <xf numFmtId="0" fontId="12" fillId="0" borderId="14" xfId="0" applyFont="1" applyBorder="1" applyAlignment="1"/>
    <xf numFmtId="4" fontId="13" fillId="0" borderId="11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/>
    <xf numFmtId="3" fontId="10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/>
    <xf numFmtId="4" fontId="20" fillId="0" borderId="0" xfId="0" applyNumberFormat="1" applyFont="1" applyBorder="1" applyAlignment="1"/>
    <xf numFmtId="0" fontId="0" fillId="0" borderId="0" xfId="0" applyNumberFormat="1" applyFont="1" applyBorder="1" applyAlignment="1"/>
    <xf numFmtId="4" fontId="10" fillId="2" borderId="16" xfId="0" applyNumberFormat="1" applyFont="1" applyFill="1" applyBorder="1" applyAlignment="1"/>
    <xf numFmtId="164" fontId="10" fillId="0" borderId="15" xfId="0" applyNumberFormat="1" applyFont="1" applyBorder="1" applyAlignment="1" applyProtection="1">
      <protection locked="0"/>
    </xf>
    <xf numFmtId="0" fontId="0" fillId="0" borderId="0" xfId="0" applyNumberFormat="1" applyFont="1" applyBorder="1" applyAlignment="1" applyProtection="1">
      <protection locked="0"/>
    </xf>
    <xf numFmtId="0" fontId="6" fillId="3" borderId="16" xfId="0" applyNumberFormat="1" applyFont="1" applyFill="1" applyBorder="1" applyAlignment="1" applyProtection="1">
      <protection locked="0"/>
    </xf>
    <xf numFmtId="3" fontId="10" fillId="2" borderId="1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4"/>
  <sheetViews>
    <sheetView tabSelected="1" showOutlineSymbols="0" topLeftCell="A56" zoomScale="87" workbookViewId="0">
      <selection activeCell="E90" sqref="E90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156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157</v>
      </c>
      <c r="B9" s="13"/>
      <c r="C9" s="14"/>
      <c r="D9" s="73">
        <v>1</v>
      </c>
      <c r="E9" s="99">
        <v>499743</v>
      </c>
      <c r="F9" s="74">
        <v>109434.5</v>
      </c>
      <c r="G9" s="104">
        <f>F9/E9</f>
        <v>0.2189815565200513</v>
      </c>
      <c r="H9" s="15"/>
    </row>
    <row r="10" spans="1:8" ht="15.75" x14ac:dyDescent="0.25">
      <c r="A10" s="93" t="s">
        <v>11</v>
      </c>
      <c r="B10" s="13"/>
      <c r="C10" s="14"/>
      <c r="D10" s="73">
        <v>2</v>
      </c>
      <c r="E10" s="99">
        <v>1001930</v>
      </c>
      <c r="F10" s="74">
        <v>249054.5</v>
      </c>
      <c r="G10" s="104">
        <f>F10/E10</f>
        <v>0.24857475073108901</v>
      </c>
      <c r="H10" s="15"/>
    </row>
    <row r="11" spans="1:8" ht="15.75" x14ac:dyDescent="0.25">
      <c r="A11" s="93" t="s">
        <v>73</v>
      </c>
      <c r="B11" s="13"/>
      <c r="C11" s="14"/>
      <c r="D11" s="73"/>
      <c r="E11" s="99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74"/>
      <c r="G12" s="104"/>
      <c r="H12" s="15"/>
    </row>
    <row r="13" spans="1:8" ht="15.75" x14ac:dyDescent="0.25">
      <c r="A13" s="93" t="s">
        <v>74</v>
      </c>
      <c r="B13" s="13"/>
      <c r="C13" s="14"/>
      <c r="D13" s="73">
        <v>9</v>
      </c>
      <c r="E13" s="99">
        <v>1839719</v>
      </c>
      <c r="F13" s="74">
        <v>363793.5</v>
      </c>
      <c r="G13" s="104">
        <f t="shared" ref="G13:G22" si="0">F13/E13</f>
        <v>0.19774405765228276</v>
      </c>
      <c r="H13" s="15"/>
    </row>
    <row r="14" spans="1:8" ht="15.75" x14ac:dyDescent="0.25">
      <c r="A14" s="93" t="s">
        <v>124</v>
      </c>
      <c r="B14" s="13"/>
      <c r="C14" s="14"/>
      <c r="D14" s="73">
        <v>1</v>
      </c>
      <c r="E14" s="99">
        <v>117553</v>
      </c>
      <c r="F14" s="74">
        <v>33656</v>
      </c>
      <c r="G14" s="104">
        <f t="shared" si="0"/>
        <v>0.28630490076816417</v>
      </c>
      <c r="H14" s="15"/>
    </row>
    <row r="15" spans="1:8" ht="15.75" x14ac:dyDescent="0.25">
      <c r="A15" s="93" t="s">
        <v>115</v>
      </c>
      <c r="B15" s="13"/>
      <c r="C15" s="14"/>
      <c r="D15" s="73">
        <v>1</v>
      </c>
      <c r="E15" s="99">
        <v>206015</v>
      </c>
      <c r="F15" s="74">
        <v>44845</v>
      </c>
      <c r="G15" s="104">
        <f t="shared" si="0"/>
        <v>0.21767832439385482</v>
      </c>
      <c r="H15" s="15"/>
    </row>
    <row r="16" spans="1:8" ht="15.75" x14ac:dyDescent="0.25">
      <c r="A16" s="93" t="s">
        <v>125</v>
      </c>
      <c r="B16" s="13"/>
      <c r="C16" s="14"/>
      <c r="D16" s="73">
        <v>2</v>
      </c>
      <c r="E16" s="99">
        <v>2272567</v>
      </c>
      <c r="F16" s="74">
        <v>532416.5</v>
      </c>
      <c r="G16" s="104">
        <f t="shared" si="0"/>
        <v>0.23427978141018505</v>
      </c>
      <c r="H16" s="15"/>
    </row>
    <row r="17" spans="1:8" ht="15.75" x14ac:dyDescent="0.25">
      <c r="A17" s="93" t="s">
        <v>158</v>
      </c>
      <c r="B17" s="13"/>
      <c r="C17" s="14"/>
      <c r="D17" s="73">
        <v>5</v>
      </c>
      <c r="E17" s="99">
        <v>3624993</v>
      </c>
      <c r="F17" s="74">
        <v>492302</v>
      </c>
      <c r="G17" s="104">
        <f t="shared" si="0"/>
        <v>0.1358077105252341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765335</v>
      </c>
      <c r="F18" s="74">
        <v>45058.5</v>
      </c>
      <c r="G18" s="104">
        <f t="shared" si="0"/>
        <v>5.8874218479489371E-2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4"/>
      <c r="H19" s="15"/>
    </row>
    <row r="20" spans="1:8" ht="15.75" x14ac:dyDescent="0.25">
      <c r="A20" s="70" t="s">
        <v>16</v>
      </c>
      <c r="B20" s="13"/>
      <c r="C20" s="14"/>
      <c r="D20" s="73">
        <v>1</v>
      </c>
      <c r="E20" s="99">
        <v>440460</v>
      </c>
      <c r="F20" s="74">
        <v>118003.5</v>
      </c>
      <c r="G20" s="104">
        <f t="shared" si="0"/>
        <v>0.26790968532897425</v>
      </c>
      <c r="H20" s="15"/>
    </row>
    <row r="21" spans="1:8" ht="15.75" x14ac:dyDescent="0.25">
      <c r="A21" s="93" t="s">
        <v>75</v>
      </c>
      <c r="B21" s="13"/>
      <c r="C21" s="14"/>
      <c r="D21" s="73"/>
      <c r="E21" s="99"/>
      <c r="F21" s="74"/>
      <c r="G21" s="104"/>
      <c r="H21" s="15"/>
    </row>
    <row r="22" spans="1:8" ht="15.75" x14ac:dyDescent="0.25">
      <c r="A22" s="93" t="s">
        <v>99</v>
      </c>
      <c r="B22" s="13"/>
      <c r="C22" s="14"/>
      <c r="D22" s="73">
        <v>1</v>
      </c>
      <c r="E22" s="99">
        <v>68995</v>
      </c>
      <c r="F22" s="74">
        <v>15025</v>
      </c>
      <c r="G22" s="104">
        <f t="shared" si="0"/>
        <v>0.21776940357996957</v>
      </c>
      <c r="H22" s="15"/>
    </row>
    <row r="23" spans="1:8" ht="15.75" x14ac:dyDescent="0.25">
      <c r="A23" s="93" t="s">
        <v>71</v>
      </c>
      <c r="B23" s="13"/>
      <c r="C23" s="14"/>
      <c r="D23" s="73"/>
      <c r="E23" s="99"/>
      <c r="F23" s="74"/>
      <c r="G23" s="104"/>
      <c r="H23" s="15"/>
    </row>
    <row r="24" spans="1:8" ht="15.75" x14ac:dyDescent="0.25">
      <c r="A24" s="93" t="s">
        <v>153</v>
      </c>
      <c r="B24" s="13"/>
      <c r="C24" s="14"/>
      <c r="D24" s="73"/>
      <c r="E24" s="99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99">
        <v>533540</v>
      </c>
      <c r="F25" s="74">
        <v>132103</v>
      </c>
      <c r="G25" s="104">
        <f>F25/E25</f>
        <v>0.24759718109232673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119</v>
      </c>
      <c r="B30" s="13"/>
      <c r="C30" s="14"/>
      <c r="D30" s="73">
        <v>2</v>
      </c>
      <c r="E30" s="74">
        <v>452296</v>
      </c>
      <c r="F30" s="74">
        <v>108526.5</v>
      </c>
      <c r="G30" s="104">
        <f>F30/E30</f>
        <v>0.23994574349541009</v>
      </c>
      <c r="H30" s="15"/>
    </row>
    <row r="31" spans="1:8" ht="15.75" x14ac:dyDescent="0.25">
      <c r="A31" s="70" t="s">
        <v>19</v>
      </c>
      <c r="B31" s="13"/>
      <c r="C31" s="14"/>
      <c r="D31" s="73">
        <v>1</v>
      </c>
      <c r="E31" s="74">
        <v>82781</v>
      </c>
      <c r="F31" s="74">
        <v>10178.5</v>
      </c>
      <c r="G31" s="104">
        <f>F31/E31</f>
        <v>0.12295695872241215</v>
      </c>
      <c r="H31" s="15"/>
    </row>
    <row r="32" spans="1:8" ht="15.75" x14ac:dyDescent="0.25">
      <c r="A32" s="70" t="s">
        <v>152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27</v>
      </c>
      <c r="B33" s="13"/>
      <c r="C33" s="14"/>
      <c r="D33" s="73"/>
      <c r="E33" s="74"/>
      <c r="F33" s="74"/>
      <c r="G33" s="104"/>
      <c r="H33" s="15"/>
    </row>
    <row r="34" spans="1:8" ht="15.75" x14ac:dyDescent="0.25">
      <c r="A34" s="70" t="s">
        <v>76</v>
      </c>
      <c r="B34" s="13"/>
      <c r="C34" s="14"/>
      <c r="D34" s="73"/>
      <c r="E34" s="74"/>
      <c r="F34" s="74"/>
      <c r="G34" s="104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30</v>
      </c>
      <c r="E39" s="82">
        <f>SUM(E9:E38)</f>
        <v>11905927</v>
      </c>
      <c r="F39" s="82">
        <f>SUM(F9:F38)</f>
        <v>2254397</v>
      </c>
      <c r="G39" s="106">
        <f>F39/E39</f>
        <v>0.1893508166142796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142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151</v>
      </c>
      <c r="F42" s="25" t="s">
        <v>151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109" t="s">
        <v>139</v>
      </c>
      <c r="H43" s="2"/>
    </row>
    <row r="44" spans="1:8" ht="15.75" x14ac:dyDescent="0.25">
      <c r="A44" s="27" t="s">
        <v>10</v>
      </c>
      <c r="B44" s="28"/>
      <c r="C44" s="14"/>
      <c r="D44" s="73"/>
      <c r="E44" s="111">
        <v>280749.82</v>
      </c>
      <c r="F44" s="74">
        <v>11889.7</v>
      </c>
      <c r="G44" s="104">
        <f>1-(+F44/E44)</f>
        <v>0.95765019546584218</v>
      </c>
      <c r="H44" s="2"/>
    </row>
    <row r="45" spans="1:8" ht="15.75" x14ac:dyDescent="0.25">
      <c r="A45" s="27" t="s">
        <v>111</v>
      </c>
      <c r="B45" s="28"/>
      <c r="C45" s="14"/>
      <c r="D45" s="73"/>
      <c r="E45" s="111">
        <v>97145</v>
      </c>
      <c r="F45" s="74">
        <v>1788</v>
      </c>
      <c r="G45" s="104">
        <f>1-(+F45/E45)</f>
        <v>0.9815945236502136</v>
      </c>
      <c r="H45" s="2"/>
    </row>
    <row r="46" spans="1:8" ht="15.75" x14ac:dyDescent="0.25">
      <c r="A46" s="27" t="s">
        <v>20</v>
      </c>
      <c r="B46" s="28"/>
      <c r="C46" s="14"/>
      <c r="D46" s="73"/>
      <c r="E46" s="111">
        <v>527134.12</v>
      </c>
      <c r="F46" s="74">
        <v>27597.67</v>
      </c>
      <c r="G46" s="104">
        <f>1-(+F46/E46)</f>
        <v>0.94764582873140524</v>
      </c>
      <c r="H46" s="2"/>
    </row>
    <row r="47" spans="1:8" ht="15.75" x14ac:dyDescent="0.25">
      <c r="A47" s="27" t="s">
        <v>14</v>
      </c>
      <c r="B47" s="28"/>
      <c r="C47" s="14"/>
      <c r="D47" s="73"/>
      <c r="E47" s="111">
        <v>115905.07</v>
      </c>
      <c r="F47" s="74">
        <v>6297.29</v>
      </c>
      <c r="G47" s="104">
        <f>1-(+F47/E47)</f>
        <v>0.94566855444718678</v>
      </c>
      <c r="H47" s="2"/>
    </row>
    <row r="48" spans="1:8" ht="15.75" x14ac:dyDescent="0.25">
      <c r="A48" s="27" t="s">
        <v>159</v>
      </c>
      <c r="B48" s="28"/>
      <c r="C48" s="14"/>
      <c r="D48" s="73"/>
      <c r="E48" s="111">
        <v>74592.039999999994</v>
      </c>
      <c r="F48" s="74">
        <v>3528.37</v>
      </c>
      <c r="G48" s="104">
        <f>1-(+F48/E48)</f>
        <v>0.95269776775108983</v>
      </c>
      <c r="H48" s="2"/>
    </row>
    <row r="49" spans="1:8" x14ac:dyDescent="0.2">
      <c r="A49" s="16" t="s">
        <v>143</v>
      </c>
      <c r="B49" s="30"/>
      <c r="C49" s="14"/>
      <c r="D49" s="77"/>
      <c r="E49" s="96"/>
      <c r="F49" s="74"/>
      <c r="G49" s="105"/>
      <c r="H49" s="2"/>
    </row>
    <row r="50" spans="1:8" x14ac:dyDescent="0.2">
      <c r="A50" s="16" t="s">
        <v>44</v>
      </c>
      <c r="B50" s="28"/>
      <c r="C50" s="14"/>
      <c r="D50" s="77"/>
      <c r="E50" s="95"/>
      <c r="F50" s="74"/>
      <c r="G50" s="105"/>
      <c r="H50" s="2"/>
    </row>
    <row r="51" spans="1:8" x14ac:dyDescent="0.2">
      <c r="A51" s="16" t="s">
        <v>30</v>
      </c>
      <c r="B51" s="28"/>
      <c r="C51" s="14"/>
      <c r="D51" s="77"/>
      <c r="E51" s="95"/>
      <c r="F51" s="74"/>
      <c r="G51" s="105"/>
      <c r="H51" s="2"/>
    </row>
    <row r="52" spans="1:8" ht="15.75" x14ac:dyDescent="0.25">
      <c r="A52" s="32"/>
      <c r="B52" s="18"/>
      <c r="C52" s="14"/>
      <c r="D52" s="77"/>
      <c r="E52" s="80"/>
      <c r="F52" s="80"/>
      <c r="G52" s="105"/>
      <c r="H52" s="2"/>
    </row>
    <row r="53" spans="1:8" ht="15.75" x14ac:dyDescent="0.25">
      <c r="A53" s="20" t="s">
        <v>144</v>
      </c>
      <c r="B53" s="20"/>
      <c r="C53" s="21"/>
      <c r="D53" s="138">
        <v>16</v>
      </c>
      <c r="E53" s="139">
        <f>SUM(E44:E52)</f>
        <v>1095526.05</v>
      </c>
      <c r="F53" s="139">
        <f>SUM(F44:F52)</f>
        <v>51101.03</v>
      </c>
      <c r="G53" s="110">
        <f>1-(+F53/E53)</f>
        <v>0.95335480155857544</v>
      </c>
      <c r="H53" s="2"/>
    </row>
    <row r="54" spans="1:8" ht="15.75" x14ac:dyDescent="0.25">
      <c r="A54" s="22"/>
      <c r="B54" s="22"/>
      <c r="C54" s="22"/>
      <c r="D54" s="136"/>
      <c r="E54" s="137"/>
      <c r="F54" s="107"/>
      <c r="G54" s="107"/>
      <c r="H54" s="2"/>
    </row>
    <row r="55" spans="1:8" ht="18" x14ac:dyDescent="0.25">
      <c r="A55" s="23" t="s">
        <v>32</v>
      </c>
      <c r="B55" s="24"/>
      <c r="C55" s="24"/>
      <c r="D55" s="25"/>
      <c r="E55" s="87"/>
      <c r="F55" s="88"/>
      <c r="G55" s="107"/>
      <c r="H55" s="2"/>
    </row>
    <row r="56" spans="1:8" ht="15.75" x14ac:dyDescent="0.25">
      <c r="A56" s="26"/>
      <c r="B56" s="26"/>
      <c r="C56" s="26"/>
      <c r="D56" s="89"/>
      <c r="E56" s="25" t="s">
        <v>137</v>
      </c>
      <c r="F56" s="25" t="s">
        <v>137</v>
      </c>
      <c r="G56" s="108" t="s">
        <v>5</v>
      </c>
      <c r="H56" s="2"/>
    </row>
    <row r="57" spans="1:8" ht="15.75" x14ac:dyDescent="0.25">
      <c r="A57" s="26"/>
      <c r="B57" s="26"/>
      <c r="C57" s="26"/>
      <c r="D57" s="89" t="s">
        <v>6</v>
      </c>
      <c r="E57" s="90" t="s">
        <v>138</v>
      </c>
      <c r="F57" s="88" t="s">
        <v>8</v>
      </c>
      <c r="G57" s="109" t="s">
        <v>139</v>
      </c>
      <c r="H57" s="2"/>
    </row>
    <row r="58" spans="1:8" ht="15.75" x14ac:dyDescent="0.25">
      <c r="A58" s="27" t="s">
        <v>33</v>
      </c>
      <c r="B58" s="28"/>
      <c r="C58" s="14"/>
      <c r="D58" s="73">
        <v>94</v>
      </c>
      <c r="E58" s="74">
        <v>10232552.35</v>
      </c>
      <c r="F58" s="74">
        <v>564713.56999999995</v>
      </c>
      <c r="G58" s="104">
        <f>1-(+F58/E58)</f>
        <v>0.94481205170672788</v>
      </c>
      <c r="H58" s="15"/>
    </row>
    <row r="59" spans="1:8" ht="15.75" x14ac:dyDescent="0.25">
      <c r="A59" s="27" t="s">
        <v>34</v>
      </c>
      <c r="B59" s="28"/>
      <c r="C59" s="14"/>
      <c r="D59" s="73">
        <v>7</v>
      </c>
      <c r="E59" s="74">
        <v>3919368.74</v>
      </c>
      <c r="F59" s="74">
        <v>453051.89</v>
      </c>
      <c r="G59" s="104">
        <f t="shared" ref="G59:G66" si="1">1-(+F59/E59)</f>
        <v>0.88440692365168994</v>
      </c>
      <c r="H59" s="15"/>
    </row>
    <row r="60" spans="1:8" ht="15.75" x14ac:dyDescent="0.25">
      <c r="A60" s="27" t="s">
        <v>35</v>
      </c>
      <c r="B60" s="28"/>
      <c r="C60" s="14"/>
      <c r="D60" s="73">
        <v>78</v>
      </c>
      <c r="E60" s="74">
        <v>6347776.75</v>
      </c>
      <c r="F60" s="74">
        <v>449622.44</v>
      </c>
      <c r="G60" s="104">
        <f t="shared" si="1"/>
        <v>0.92916851715051263</v>
      </c>
      <c r="H60" s="15"/>
    </row>
    <row r="61" spans="1:8" ht="15.75" x14ac:dyDescent="0.25">
      <c r="A61" s="27" t="s">
        <v>36</v>
      </c>
      <c r="B61" s="28"/>
      <c r="C61" s="14"/>
      <c r="D61" s="73">
        <v>1</v>
      </c>
      <c r="E61" s="74">
        <v>1121800</v>
      </c>
      <c r="F61" s="74">
        <v>2588</v>
      </c>
      <c r="G61" s="104">
        <f t="shared" si="1"/>
        <v>0.99769299340345874</v>
      </c>
      <c r="H61" s="15"/>
    </row>
    <row r="62" spans="1:8" ht="15.75" x14ac:dyDescent="0.25">
      <c r="A62" s="27" t="s">
        <v>37</v>
      </c>
      <c r="B62" s="28"/>
      <c r="C62" s="14"/>
      <c r="D62" s="73">
        <v>99</v>
      </c>
      <c r="E62" s="74">
        <v>10538660.76</v>
      </c>
      <c r="F62" s="74">
        <v>859035.35</v>
      </c>
      <c r="G62" s="104">
        <f t="shared" si="1"/>
        <v>0.91848723765162732</v>
      </c>
      <c r="H62" s="15"/>
    </row>
    <row r="63" spans="1:8" ht="15.75" x14ac:dyDescent="0.25">
      <c r="A63" s="27" t="s">
        <v>38</v>
      </c>
      <c r="B63" s="28"/>
      <c r="C63" s="14"/>
      <c r="D63" s="73">
        <v>9</v>
      </c>
      <c r="E63" s="74">
        <v>1344048</v>
      </c>
      <c r="F63" s="74">
        <v>148105.96</v>
      </c>
      <c r="G63" s="104">
        <f t="shared" si="1"/>
        <v>0.88980604859350265</v>
      </c>
      <c r="H63" s="15"/>
    </row>
    <row r="64" spans="1:8" ht="15.75" x14ac:dyDescent="0.25">
      <c r="A64" s="27" t="s">
        <v>39</v>
      </c>
      <c r="B64" s="28"/>
      <c r="C64" s="14"/>
      <c r="D64" s="73">
        <v>15</v>
      </c>
      <c r="E64" s="74">
        <v>1227497.47</v>
      </c>
      <c r="F64" s="74">
        <v>112632.47</v>
      </c>
      <c r="G64" s="104">
        <f t="shared" si="1"/>
        <v>0.90824219784338944</v>
      </c>
      <c r="H64" s="15"/>
    </row>
    <row r="65" spans="1:8" ht="15.75" x14ac:dyDescent="0.25">
      <c r="A65" s="27" t="s">
        <v>40</v>
      </c>
      <c r="B65" s="28"/>
      <c r="C65" s="14"/>
      <c r="D65" s="73"/>
      <c r="E65" s="74"/>
      <c r="F65" s="74"/>
      <c r="G65" s="104"/>
      <c r="H65" s="15"/>
    </row>
    <row r="66" spans="1:8" ht="15.75" x14ac:dyDescent="0.25">
      <c r="A66" s="54" t="s">
        <v>41</v>
      </c>
      <c r="B66" s="28"/>
      <c r="C66" s="14"/>
      <c r="D66" s="73">
        <v>3</v>
      </c>
      <c r="E66" s="74">
        <v>111950</v>
      </c>
      <c r="F66" s="74">
        <v>21425</v>
      </c>
      <c r="G66" s="104">
        <f t="shared" si="1"/>
        <v>0.80861991960696744</v>
      </c>
      <c r="H66" s="15"/>
    </row>
    <row r="67" spans="1:8" ht="15.75" x14ac:dyDescent="0.25">
      <c r="A67" s="55" t="s">
        <v>60</v>
      </c>
      <c r="B67" s="28"/>
      <c r="C67" s="14"/>
      <c r="D67" s="73"/>
      <c r="E67" s="74"/>
      <c r="F67" s="74"/>
      <c r="G67" s="104"/>
      <c r="H67" s="15"/>
    </row>
    <row r="68" spans="1:8" ht="15.75" x14ac:dyDescent="0.25">
      <c r="A68" s="27" t="s">
        <v>100</v>
      </c>
      <c r="B68" s="28"/>
      <c r="C68" s="14"/>
      <c r="D68" s="73">
        <v>817</v>
      </c>
      <c r="E68" s="74">
        <v>81572509.599999994</v>
      </c>
      <c r="F68" s="74">
        <v>8617085.4299999997</v>
      </c>
      <c r="G68" s="104">
        <f>1-(+F68/E68)</f>
        <v>0.89436287454860897</v>
      </c>
      <c r="H68" s="15"/>
    </row>
    <row r="69" spans="1:8" ht="15.75" x14ac:dyDescent="0.25">
      <c r="A69" s="71" t="s">
        <v>101</v>
      </c>
      <c r="B69" s="30"/>
      <c r="C69" s="14"/>
      <c r="D69" s="73"/>
      <c r="E69" s="74"/>
      <c r="F69" s="74"/>
      <c r="G69" s="104"/>
      <c r="H69" s="15"/>
    </row>
    <row r="70" spans="1:8" x14ac:dyDescent="0.2">
      <c r="A70" s="16" t="s">
        <v>43</v>
      </c>
      <c r="B70" s="28"/>
      <c r="C70" s="14"/>
      <c r="D70" s="77"/>
      <c r="E70" s="96"/>
      <c r="F70" s="74"/>
      <c r="G70" s="105"/>
      <c r="H70" s="15"/>
    </row>
    <row r="71" spans="1:8" x14ac:dyDescent="0.2">
      <c r="A71" s="16" t="s">
        <v>44</v>
      </c>
      <c r="B71" s="28"/>
      <c r="C71" s="14"/>
      <c r="D71" s="77"/>
      <c r="E71" s="96"/>
      <c r="F71" s="74"/>
      <c r="G71" s="105"/>
      <c r="H71" s="15"/>
    </row>
    <row r="72" spans="1:8" x14ac:dyDescent="0.2">
      <c r="A72" s="16" t="s">
        <v>30</v>
      </c>
      <c r="B72" s="28"/>
      <c r="C72" s="14"/>
      <c r="D72" s="77"/>
      <c r="E72" s="95"/>
      <c r="F72" s="74"/>
      <c r="G72" s="105"/>
      <c r="H72" s="15"/>
    </row>
    <row r="73" spans="1:8" ht="15.75" x14ac:dyDescent="0.25">
      <c r="A73" s="145"/>
      <c r="B73" s="18"/>
      <c r="C73" s="14"/>
      <c r="D73" s="77"/>
      <c r="E73" s="95"/>
      <c r="F73" s="74"/>
      <c r="G73" s="105"/>
      <c r="H73" s="15"/>
    </row>
    <row r="74" spans="1:8" ht="15.75" x14ac:dyDescent="0.25">
      <c r="A74" s="144"/>
      <c r="B74" s="20"/>
      <c r="C74" s="21"/>
      <c r="D74" s="77"/>
      <c r="E74" s="80"/>
      <c r="F74" s="80"/>
      <c r="G74" s="105"/>
      <c r="H74" s="15"/>
    </row>
    <row r="75" spans="1:8" ht="15.75" x14ac:dyDescent="0.25">
      <c r="A75" s="121" t="s">
        <v>45</v>
      </c>
      <c r="B75" s="33"/>
      <c r="C75" s="33"/>
      <c r="D75" s="81">
        <f>SUM(D58:D71)</f>
        <v>1123</v>
      </c>
      <c r="E75" s="142">
        <f>SUM(E58:E74)</f>
        <v>116416163.66999999</v>
      </c>
      <c r="F75" s="142">
        <f>SUM(F58:F74)</f>
        <v>11228260.109999999</v>
      </c>
      <c r="G75" s="143">
        <f>1-(+F75/E75)</f>
        <v>0.90355067753453655</v>
      </c>
      <c r="H75" s="2"/>
    </row>
    <row r="76" spans="1:8" ht="18" x14ac:dyDescent="0.25">
      <c r="A76" s="35" t="s">
        <v>46</v>
      </c>
      <c r="B76" s="36"/>
      <c r="C76" s="36"/>
      <c r="D76" s="91"/>
      <c r="E76" s="140"/>
      <c r="F76" s="37">
        <f>F75+F39+F53</f>
        <v>13533758.139999999</v>
      </c>
      <c r="G76" s="141"/>
      <c r="H76" s="2"/>
    </row>
    <row r="77" spans="1:8" ht="15.75" x14ac:dyDescent="0.25">
      <c r="A77" s="4" t="s">
        <v>47</v>
      </c>
      <c r="B77" s="40"/>
      <c r="C77" s="40"/>
      <c r="D77" s="40"/>
      <c r="E77" s="40"/>
      <c r="F77" s="41"/>
      <c r="G77" s="40"/>
      <c r="H77" s="2"/>
    </row>
    <row r="78" spans="1:8" ht="15.75" x14ac:dyDescent="0.25">
      <c r="A78" s="4" t="s">
        <v>48</v>
      </c>
      <c r="B78" s="40"/>
      <c r="C78" s="40"/>
      <c r="D78" s="40"/>
      <c r="E78" s="40"/>
      <c r="F78" s="41"/>
      <c r="G78" s="40"/>
      <c r="H78" s="2"/>
    </row>
    <row r="79" spans="1:8" ht="15.75" x14ac:dyDescent="0.25">
      <c r="A79" s="4" t="s">
        <v>49</v>
      </c>
      <c r="B79" s="40"/>
      <c r="C79" s="40"/>
      <c r="D79" s="40"/>
      <c r="E79" s="40"/>
      <c r="F79" s="41"/>
      <c r="G79" s="40"/>
      <c r="H79" s="2"/>
    </row>
    <row r="80" spans="1:8" ht="18" x14ac:dyDescent="0.25">
      <c r="A80" s="42" t="s">
        <v>50</v>
      </c>
      <c r="B80" s="39"/>
      <c r="C80" s="39"/>
      <c r="D80" s="39"/>
      <c r="E80" s="39"/>
      <c r="F80" s="2"/>
      <c r="G80" s="39"/>
      <c r="H80" s="2"/>
    </row>
    <row r="81" spans="1:8" ht="18" x14ac:dyDescent="0.25">
      <c r="A81" s="43"/>
      <c r="B81" s="39"/>
      <c r="C81" s="39"/>
      <c r="D81" s="39"/>
      <c r="E81" s="37"/>
      <c r="F81" s="2"/>
      <c r="G81" s="2"/>
      <c r="H81" s="2"/>
    </row>
    <row r="82" spans="1:8" ht="18" x14ac:dyDescent="0.25">
      <c r="A82" s="116"/>
      <c r="B82" s="117"/>
      <c r="C82" s="117"/>
      <c r="D82" s="117"/>
      <c r="E82" s="37"/>
      <c r="F82" s="2"/>
      <c r="G82" s="2"/>
      <c r="H82" s="2"/>
    </row>
    <row r="83" spans="1:8" ht="18" x14ac:dyDescent="0.25">
      <c r="A83" s="43"/>
      <c r="B83" s="39"/>
      <c r="C83" s="39"/>
      <c r="D83" s="39"/>
      <c r="E83" s="44"/>
      <c r="F83" s="2"/>
      <c r="G83" s="2"/>
      <c r="H83" s="2"/>
    </row>
    <row r="84" spans="1:8" ht="18" x14ac:dyDescent="0.25">
      <c r="A84" s="43"/>
      <c r="B84" s="39"/>
      <c r="C84" s="39"/>
      <c r="D84" s="39"/>
      <c r="E84" s="45"/>
      <c r="F84" s="2"/>
      <c r="G84" s="2"/>
      <c r="H84" s="2"/>
    </row>
    <row r="85" spans="1:8" ht="18" x14ac:dyDescent="0.25">
      <c r="A85" s="43"/>
      <c r="B85" s="39"/>
      <c r="C85" s="39"/>
      <c r="D85" s="39"/>
      <c r="E85" s="46"/>
      <c r="F85" s="2"/>
      <c r="G85" s="2"/>
      <c r="H85" s="2"/>
    </row>
    <row r="86" spans="1:8" ht="18" x14ac:dyDescent="0.25">
      <c r="A86" s="43"/>
      <c r="B86" s="39"/>
      <c r="C86" s="39"/>
      <c r="D86" s="39"/>
      <c r="E86" s="37"/>
      <c r="F86" s="2"/>
      <c r="G86" s="2"/>
      <c r="H86" s="2"/>
    </row>
    <row r="87" spans="1:8" ht="18" x14ac:dyDescent="0.25">
      <c r="A87" s="43"/>
      <c r="B87" s="39"/>
      <c r="C87" s="39"/>
      <c r="D87" s="39"/>
      <c r="E87" s="37"/>
      <c r="F87" s="2"/>
      <c r="G87" s="2"/>
      <c r="H87" s="2"/>
    </row>
    <row r="88" spans="1:8" ht="18" x14ac:dyDescent="0.25">
      <c r="A88" s="43"/>
      <c r="B88" s="39"/>
      <c r="C88" s="39"/>
      <c r="D88" s="39"/>
      <c r="E88" s="44"/>
      <c r="F88" s="2"/>
      <c r="G88" s="2"/>
      <c r="H88" s="2"/>
    </row>
    <row r="89" spans="1:8" ht="18" x14ac:dyDescent="0.25">
      <c r="A89" s="43"/>
      <c r="B89" s="39"/>
      <c r="C89" s="39"/>
      <c r="D89" s="39"/>
      <c r="E89" s="45"/>
      <c r="F89" s="2"/>
      <c r="G89" s="2"/>
      <c r="H89" s="2"/>
    </row>
    <row r="90" spans="1:8" ht="18" x14ac:dyDescent="0.25">
      <c r="A90" s="43"/>
      <c r="B90" s="39"/>
      <c r="C90" s="39"/>
      <c r="D90" s="39"/>
      <c r="E90" s="45"/>
      <c r="F90" s="2"/>
      <c r="G90" s="2"/>
      <c r="H90" s="2"/>
    </row>
    <row r="91" spans="1:8" ht="18" x14ac:dyDescent="0.25">
      <c r="A91" s="43"/>
      <c r="B91" s="39"/>
      <c r="C91" s="39"/>
      <c r="D91" s="39"/>
      <c r="E91" s="45"/>
      <c r="F91" s="2"/>
      <c r="G91" s="2"/>
      <c r="H91" s="2"/>
    </row>
    <row r="92" spans="1:8" ht="18" x14ac:dyDescent="0.25">
      <c r="A92" s="43"/>
      <c r="B92" s="39"/>
      <c r="C92" s="39"/>
      <c r="D92" s="39"/>
      <c r="E92" s="47"/>
      <c r="F92" s="2"/>
      <c r="G92" s="2"/>
      <c r="H92" s="2"/>
    </row>
    <row r="93" spans="1:8" ht="18" x14ac:dyDescent="0.25">
      <c r="A93" s="43"/>
      <c r="B93" s="39"/>
      <c r="C93" s="39"/>
      <c r="D93" s="39"/>
      <c r="E93" s="39"/>
      <c r="F93" s="2"/>
      <c r="G93" s="2"/>
      <c r="H93" s="2"/>
    </row>
    <row r="94" spans="1:8" ht="15.75" x14ac:dyDescent="0.25">
      <c r="A94" s="48"/>
      <c r="B94" s="2"/>
      <c r="C94" s="2"/>
      <c r="D94" s="2"/>
      <c r="E94" s="2"/>
      <c r="G94" s="2"/>
      <c r="H94" s="2"/>
    </row>
  </sheetData>
  <phoneticPr fontId="17" type="noConversion"/>
  <printOptions horizontalCentered="1"/>
  <pageMargins left="0.20624999999999999" right="0.5" top="0.31944444444444398" bottom="0.25" header="0.5" footer="0.5"/>
  <pageSetup scale="4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22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4"/>
      <c r="D5" s="6" t="s">
        <v>80</v>
      </c>
      <c r="E5" s="7"/>
      <c r="F5" s="8"/>
      <c r="G5" s="5"/>
      <c r="H5" s="2"/>
    </row>
    <row r="6" spans="1:8" ht="18" x14ac:dyDescent="0.25">
      <c r="A6" s="23" t="s">
        <v>3</v>
      </c>
      <c r="B6" s="118"/>
      <c r="C6" s="4"/>
      <c r="D6" s="4"/>
      <c r="E6" s="4"/>
      <c r="F6" s="5"/>
      <c r="G6" s="5"/>
      <c r="H6" s="2"/>
    </row>
    <row r="7" spans="1:8" ht="15.75" x14ac:dyDescent="0.25">
      <c r="A7" s="64"/>
      <c r="B7" s="64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4"/>
      <c r="B8" s="64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3</v>
      </c>
      <c r="E10" s="74">
        <v>141510</v>
      </c>
      <c r="F10" s="74">
        <v>13829</v>
      </c>
      <c r="G10" s="104">
        <f>F10/E10</f>
        <v>9.7724542435163597E-2</v>
      </c>
      <c r="H10" s="15"/>
    </row>
    <row r="11" spans="1:8" ht="15.75" x14ac:dyDescent="0.25">
      <c r="A11" s="93" t="s">
        <v>123</v>
      </c>
      <c r="B11" s="13"/>
      <c r="C11" s="14"/>
      <c r="D11" s="73"/>
      <c r="E11" s="74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10491</v>
      </c>
      <c r="F12" s="74">
        <v>-6170.89</v>
      </c>
      <c r="G12" s="104">
        <f>F12/E12</f>
        <v>-0.58820798779906591</v>
      </c>
      <c r="H12" s="15"/>
    </row>
    <row r="13" spans="1:8" ht="15.75" x14ac:dyDescent="0.25">
      <c r="A13" s="93" t="s">
        <v>74</v>
      </c>
      <c r="B13" s="13"/>
      <c r="C13" s="14"/>
      <c r="D13" s="73"/>
      <c r="E13" s="74"/>
      <c r="F13" s="74"/>
      <c r="G13" s="104"/>
      <c r="H13" s="15"/>
    </row>
    <row r="14" spans="1:8" ht="15.75" x14ac:dyDescent="0.25">
      <c r="A14" s="93" t="s">
        <v>108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110</v>
      </c>
      <c r="B15" s="13"/>
      <c r="C15" s="14"/>
      <c r="D15" s="73">
        <v>12</v>
      </c>
      <c r="E15" s="74">
        <v>2550930</v>
      </c>
      <c r="F15" s="74">
        <v>776857.5</v>
      </c>
      <c r="G15" s="104">
        <f>F15/E15</f>
        <v>0.30453893285978056</v>
      </c>
      <c r="H15" s="15"/>
    </row>
    <row r="16" spans="1:8" ht="15.75" x14ac:dyDescent="0.25">
      <c r="A16" s="93" t="s">
        <v>105</v>
      </c>
      <c r="B16" s="13"/>
      <c r="C16" s="14"/>
      <c r="D16" s="73"/>
      <c r="E16" s="74"/>
      <c r="F16" s="74"/>
      <c r="G16" s="104"/>
      <c r="H16" s="15"/>
    </row>
    <row r="17" spans="1:8" ht="15.75" x14ac:dyDescent="0.25">
      <c r="A17" s="93" t="s">
        <v>78</v>
      </c>
      <c r="B17" s="13"/>
      <c r="C17" s="14"/>
      <c r="D17" s="73">
        <v>1</v>
      </c>
      <c r="E17" s="74">
        <v>95116</v>
      </c>
      <c r="F17" s="74">
        <v>42559</v>
      </c>
      <c r="G17" s="104">
        <f>F17/E17</f>
        <v>0.4474431220825098</v>
      </c>
      <c r="H17" s="15"/>
    </row>
    <row r="18" spans="1:8" ht="15.75" x14ac:dyDescent="0.25">
      <c r="A18" s="70" t="s">
        <v>116</v>
      </c>
      <c r="B18" s="13"/>
      <c r="C18" s="14"/>
      <c r="D18" s="73"/>
      <c r="E18" s="74"/>
      <c r="F18" s="74"/>
      <c r="G18" s="104"/>
      <c r="H18" s="15"/>
    </row>
    <row r="19" spans="1:8" ht="15.75" x14ac:dyDescent="0.25">
      <c r="A19" s="93" t="s">
        <v>15</v>
      </c>
      <c r="B19" s="13"/>
      <c r="C19" s="14"/>
      <c r="D19" s="73">
        <v>1</v>
      </c>
      <c r="E19" s="74">
        <v>826421</v>
      </c>
      <c r="F19" s="74">
        <v>142486</v>
      </c>
      <c r="G19" s="104">
        <f>F19/E19</f>
        <v>0.17241333412389084</v>
      </c>
      <c r="H19" s="15"/>
    </row>
    <row r="20" spans="1:8" ht="15.75" x14ac:dyDescent="0.25">
      <c r="A20" s="93" t="s">
        <v>59</v>
      </c>
      <c r="B20" s="13"/>
      <c r="C20" s="14"/>
      <c r="D20" s="73"/>
      <c r="E20" s="74"/>
      <c r="F20" s="74"/>
      <c r="G20" s="104"/>
      <c r="H20" s="15"/>
    </row>
    <row r="21" spans="1:8" ht="15.75" x14ac:dyDescent="0.25">
      <c r="A21" s="93" t="s">
        <v>99</v>
      </c>
      <c r="B21" s="13"/>
      <c r="C21" s="14"/>
      <c r="D21" s="73">
        <v>1</v>
      </c>
      <c r="E21" s="74">
        <v>18007</v>
      </c>
      <c r="F21" s="74">
        <v>8182</v>
      </c>
      <c r="G21" s="104">
        <f>F21/E21</f>
        <v>0.45437885266840672</v>
      </c>
      <c r="H21" s="15"/>
    </row>
    <row r="22" spans="1:8" ht="15.75" x14ac:dyDescent="0.25">
      <c r="A22" s="93" t="s">
        <v>126</v>
      </c>
      <c r="B22" s="13"/>
      <c r="C22" s="14"/>
      <c r="D22" s="73"/>
      <c r="E22" s="74"/>
      <c r="F22" s="74"/>
      <c r="G22" s="104"/>
      <c r="H22" s="15"/>
    </row>
    <row r="23" spans="1:8" ht="15.75" x14ac:dyDescent="0.25">
      <c r="A23" s="93" t="s">
        <v>117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18</v>
      </c>
      <c r="B24" s="13"/>
      <c r="C24" s="14"/>
      <c r="D24" s="73"/>
      <c r="E24" s="74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74">
        <v>456040</v>
      </c>
      <c r="F25" s="74">
        <v>175030</v>
      </c>
      <c r="G25" s="104">
        <f>F25/E25</f>
        <v>0.38380405227611614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67888</v>
      </c>
      <c r="F29" s="74">
        <v>29292.46</v>
      </c>
      <c r="G29" s="104">
        <f t="shared" ref="G29:G34" si="0">F29/E29</f>
        <v>0.43148214706575533</v>
      </c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79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112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27</v>
      </c>
      <c r="B33" s="13"/>
      <c r="C33" s="14"/>
      <c r="D33" s="73">
        <v>1</v>
      </c>
      <c r="E33" s="74">
        <v>215775</v>
      </c>
      <c r="F33" s="74">
        <v>47759.5</v>
      </c>
      <c r="G33" s="104">
        <f t="shared" si="0"/>
        <v>0.2213393581276793</v>
      </c>
      <c r="H33" s="15"/>
    </row>
    <row r="34" spans="1:8" ht="15.75" x14ac:dyDescent="0.25">
      <c r="A34" s="70" t="s">
        <v>76</v>
      </c>
      <c r="B34" s="13"/>
      <c r="C34" s="14"/>
      <c r="D34" s="73">
        <v>1</v>
      </c>
      <c r="E34" s="74">
        <v>522086</v>
      </c>
      <c r="F34" s="74">
        <v>107788</v>
      </c>
      <c r="G34" s="104">
        <f t="shared" si="0"/>
        <v>0.20645640756503716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25</v>
      </c>
      <c r="E39" s="82">
        <f>SUM(E9:E38)</f>
        <v>4904264</v>
      </c>
      <c r="F39" s="82">
        <f>SUM(F9:F38)</f>
        <v>1337612.5699999998</v>
      </c>
      <c r="G39" s="106">
        <f>F39/E39</f>
        <v>0.27274481349291146</v>
      </c>
      <c r="H39" s="15"/>
    </row>
    <row r="40" spans="1:8" ht="15.75" x14ac:dyDescent="0.25">
      <c r="A40" s="120"/>
      <c r="B40" s="121"/>
      <c r="C40" s="22"/>
      <c r="D40" s="122"/>
      <c r="E40" s="123"/>
      <c r="F40" s="123"/>
      <c r="G40" s="124"/>
      <c r="H40" s="2"/>
    </row>
    <row r="41" spans="1:8" ht="18" x14ac:dyDescent="0.25">
      <c r="A41" s="23" t="s">
        <v>32</v>
      </c>
      <c r="B41" s="24"/>
      <c r="C41" s="1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14"/>
      <c r="D42" s="89"/>
      <c r="E42" s="25" t="s">
        <v>137</v>
      </c>
      <c r="F42" s="25" t="s">
        <v>137</v>
      </c>
      <c r="G42" s="108" t="s">
        <v>5</v>
      </c>
      <c r="H42" s="15"/>
    </row>
    <row r="43" spans="1:8" ht="15.75" x14ac:dyDescent="0.25">
      <c r="A43" s="26"/>
      <c r="B43" s="26"/>
      <c r="C43" s="14"/>
      <c r="D43" s="89" t="s">
        <v>6</v>
      </c>
      <c r="E43" s="90" t="s">
        <v>138</v>
      </c>
      <c r="F43" s="88" t="s">
        <v>8</v>
      </c>
      <c r="G43" s="109" t="s">
        <v>139</v>
      </c>
      <c r="H43" s="15"/>
    </row>
    <row r="44" spans="1:8" ht="15.75" x14ac:dyDescent="0.25">
      <c r="A44" s="27" t="s">
        <v>33</v>
      </c>
      <c r="B44" s="28"/>
      <c r="C44" s="14"/>
      <c r="D44" s="73">
        <v>44</v>
      </c>
      <c r="E44" s="111">
        <v>5888669.2000000002</v>
      </c>
      <c r="F44" s="74">
        <v>272046.45</v>
      </c>
      <c r="G44" s="104">
        <f>1-(+F44/E44)</f>
        <v>0.95380170956113475</v>
      </c>
      <c r="H44" s="15"/>
    </row>
    <row r="45" spans="1:8" ht="15.75" x14ac:dyDescent="0.25">
      <c r="A45" s="27" t="s">
        <v>34</v>
      </c>
      <c r="B45" s="28"/>
      <c r="C45" s="14"/>
      <c r="D45" s="73">
        <v>6</v>
      </c>
      <c r="E45" s="111">
        <v>1407629.46</v>
      </c>
      <c r="F45" s="74">
        <v>165036.42000000001</v>
      </c>
      <c r="G45" s="104">
        <f>1-(+F45/E45)</f>
        <v>0.88275577864077948</v>
      </c>
      <c r="H45" s="15"/>
    </row>
    <row r="46" spans="1:8" ht="15.75" x14ac:dyDescent="0.25">
      <c r="A46" s="27" t="s">
        <v>35</v>
      </c>
      <c r="B46" s="28"/>
      <c r="C46" s="14"/>
      <c r="D46" s="73">
        <v>98</v>
      </c>
      <c r="E46" s="111">
        <v>4661194.75</v>
      </c>
      <c r="F46" s="74">
        <v>410883.2</v>
      </c>
      <c r="G46" s="104">
        <f>1-(+F46/E46)</f>
        <v>0.91185023968372059</v>
      </c>
      <c r="H46" s="15"/>
    </row>
    <row r="47" spans="1:8" ht="15.75" x14ac:dyDescent="0.25">
      <c r="A47" s="27" t="s">
        <v>36</v>
      </c>
      <c r="B47" s="28"/>
      <c r="C47" s="14"/>
      <c r="D47" s="73">
        <v>5</v>
      </c>
      <c r="E47" s="111">
        <v>1570240</v>
      </c>
      <c r="F47" s="74">
        <v>66963.75</v>
      </c>
      <c r="G47" s="104">
        <f>1-(+F47/E47)</f>
        <v>0.95735444900142652</v>
      </c>
      <c r="H47" s="15"/>
    </row>
    <row r="48" spans="1:8" ht="15.75" x14ac:dyDescent="0.25">
      <c r="A48" s="27" t="s">
        <v>37</v>
      </c>
      <c r="B48" s="28"/>
      <c r="C48" s="14"/>
      <c r="D48" s="73">
        <v>78</v>
      </c>
      <c r="E48" s="111">
        <v>12988720.439999999</v>
      </c>
      <c r="F48" s="74">
        <v>944727.65</v>
      </c>
      <c r="G48" s="104">
        <f t="shared" ref="G48:G54" si="1">1-(+F48/E48)</f>
        <v>0.92726553363250308</v>
      </c>
      <c r="H48" s="15"/>
    </row>
    <row r="49" spans="1:8" ht="15.75" x14ac:dyDescent="0.25">
      <c r="A49" s="27" t="s">
        <v>38</v>
      </c>
      <c r="B49" s="28"/>
      <c r="C49" s="14"/>
      <c r="D49" s="73">
        <v>3</v>
      </c>
      <c r="E49" s="111">
        <v>1823950</v>
      </c>
      <c r="F49" s="74">
        <v>98737</v>
      </c>
      <c r="G49" s="104">
        <f t="shared" si="1"/>
        <v>0.94586638888127417</v>
      </c>
      <c r="H49" s="2"/>
    </row>
    <row r="50" spans="1:8" ht="15.75" x14ac:dyDescent="0.25">
      <c r="A50" s="27" t="s">
        <v>39</v>
      </c>
      <c r="B50" s="28"/>
      <c r="C50" s="21"/>
      <c r="D50" s="73">
        <v>11</v>
      </c>
      <c r="E50" s="111">
        <v>636340</v>
      </c>
      <c r="F50" s="74">
        <v>83365.63</v>
      </c>
      <c r="G50" s="104">
        <f t="shared" si="1"/>
        <v>0.86899200113147057</v>
      </c>
      <c r="H50" s="2"/>
    </row>
    <row r="51" spans="1:8" ht="15.75" x14ac:dyDescent="0.25">
      <c r="A51" s="27" t="s">
        <v>40</v>
      </c>
      <c r="B51" s="28"/>
      <c r="C51" s="33"/>
      <c r="D51" s="73"/>
      <c r="E51" s="111"/>
      <c r="F51" s="74"/>
      <c r="G51" s="104"/>
      <c r="H51" s="2"/>
    </row>
    <row r="52" spans="1:8" ht="18" x14ac:dyDescent="0.25">
      <c r="A52" s="54" t="s">
        <v>41</v>
      </c>
      <c r="B52" s="28"/>
      <c r="C52" s="36"/>
      <c r="D52" s="73">
        <v>4</v>
      </c>
      <c r="E52" s="111">
        <v>155425</v>
      </c>
      <c r="F52" s="74">
        <v>7910</v>
      </c>
      <c r="G52" s="104">
        <f t="shared" si="1"/>
        <v>0.94910728647257514</v>
      </c>
      <c r="H52" s="2"/>
    </row>
    <row r="53" spans="1:8" ht="18" x14ac:dyDescent="0.25">
      <c r="A53" s="55" t="s">
        <v>60</v>
      </c>
      <c r="B53" s="28"/>
      <c r="C53" s="36"/>
      <c r="D53" s="73"/>
      <c r="E53" s="111"/>
      <c r="F53" s="74"/>
      <c r="G53" s="104"/>
      <c r="H53" s="2"/>
    </row>
    <row r="54" spans="1:8" ht="15.75" x14ac:dyDescent="0.25">
      <c r="A54" s="27" t="s">
        <v>100</v>
      </c>
      <c r="B54" s="28"/>
      <c r="C54" s="40"/>
      <c r="D54" s="73">
        <v>871</v>
      </c>
      <c r="E54" s="111">
        <v>73233971.5</v>
      </c>
      <c r="F54" s="74">
        <v>8487532.7200000007</v>
      </c>
      <c r="G54" s="104">
        <f t="shared" si="1"/>
        <v>0.8841038858584912</v>
      </c>
      <c r="H54" s="2"/>
    </row>
    <row r="55" spans="1:8" ht="15.75" x14ac:dyDescent="0.25">
      <c r="A55" s="71" t="s">
        <v>101</v>
      </c>
      <c r="B55" s="30"/>
      <c r="C55" s="40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40"/>
      <c r="D56" s="77"/>
      <c r="E56" s="96"/>
      <c r="F56" s="74"/>
      <c r="G56" s="105"/>
      <c r="H56" s="2"/>
    </row>
    <row r="57" spans="1:8" ht="18" x14ac:dyDescent="0.25">
      <c r="A57" s="16" t="s">
        <v>43</v>
      </c>
      <c r="B57" s="28"/>
      <c r="C57" s="39"/>
      <c r="D57" s="77"/>
      <c r="E57" s="96"/>
      <c r="F57" s="74"/>
      <c r="G57" s="105"/>
      <c r="H57" s="2"/>
    </row>
    <row r="58" spans="1:8" ht="18" x14ac:dyDescent="0.25">
      <c r="A58" s="16" t="s">
        <v>44</v>
      </c>
      <c r="B58" s="28"/>
      <c r="C58" s="39"/>
      <c r="D58" s="77"/>
      <c r="E58" s="95"/>
      <c r="F58" s="74"/>
      <c r="G58" s="105"/>
      <c r="H58" s="2"/>
    </row>
    <row r="59" spans="1:8" ht="18" x14ac:dyDescent="0.25">
      <c r="A59" s="16" t="s">
        <v>30</v>
      </c>
      <c r="B59" s="28"/>
      <c r="C59" s="117"/>
      <c r="D59" s="77"/>
      <c r="E59" s="95"/>
      <c r="F59" s="74"/>
      <c r="G59" s="105"/>
      <c r="H59" s="2"/>
    </row>
    <row r="60" spans="1:8" ht="18" x14ac:dyDescent="0.25">
      <c r="A60" s="32"/>
      <c r="B60" s="18"/>
      <c r="C60" s="39"/>
      <c r="D60" s="77"/>
      <c r="E60" s="80"/>
      <c r="F60" s="80"/>
      <c r="G60" s="105"/>
      <c r="H60" s="2"/>
    </row>
    <row r="61" spans="1:8" ht="18" x14ac:dyDescent="0.25">
      <c r="A61" s="20" t="s">
        <v>45</v>
      </c>
      <c r="B61" s="20"/>
      <c r="C61" s="39"/>
      <c r="D61" s="81">
        <f>SUM(D44:D57)</f>
        <v>1120</v>
      </c>
      <c r="E61" s="82">
        <f>SUM(E44:E60)</f>
        <v>102366140.34999999</v>
      </c>
      <c r="F61" s="82">
        <f>SUM(F44:F60)</f>
        <v>10537202.82</v>
      </c>
      <c r="G61" s="110">
        <f>1-(+F61/E61)</f>
        <v>0.89706359169182059</v>
      </c>
      <c r="H61" s="2"/>
    </row>
    <row r="62" spans="1:8" ht="18" x14ac:dyDescent="0.25">
      <c r="A62" s="33"/>
      <c r="B62" s="33"/>
      <c r="C62" s="39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36"/>
      <c r="E63" s="36"/>
      <c r="F63" s="37">
        <f>F61+F39</f>
        <v>11874815.390000001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104"/>
      <c r="H9" s="15"/>
    </row>
    <row r="10" spans="1:8" ht="15.75" x14ac:dyDescent="0.25">
      <c r="A10" s="93" t="s">
        <v>149</v>
      </c>
      <c r="B10" s="13"/>
      <c r="C10" s="14"/>
      <c r="D10" s="73"/>
      <c r="E10" s="99"/>
      <c r="F10" s="74"/>
      <c r="G10" s="104"/>
      <c r="H10" s="15"/>
    </row>
    <row r="11" spans="1:8" ht="15.75" x14ac:dyDescent="0.25">
      <c r="A11" s="93" t="s">
        <v>11</v>
      </c>
      <c r="B11" s="13"/>
      <c r="C11" s="14"/>
      <c r="D11" s="73">
        <v>2</v>
      </c>
      <c r="E11" s="99">
        <v>275888</v>
      </c>
      <c r="F11" s="74">
        <v>73093.5</v>
      </c>
      <c r="G11" s="104">
        <f t="shared" ref="G11:G18" si="0">F11/E11</f>
        <v>0.26493903323087631</v>
      </c>
      <c r="H11" s="15"/>
    </row>
    <row r="12" spans="1:8" ht="15.75" x14ac:dyDescent="0.25">
      <c r="A12" s="93" t="s">
        <v>12</v>
      </c>
      <c r="B12" s="13"/>
      <c r="C12" s="14"/>
      <c r="D12" s="73"/>
      <c r="E12" s="99"/>
      <c r="F12" s="74"/>
      <c r="G12" s="104"/>
      <c r="H12" s="15"/>
    </row>
    <row r="13" spans="1:8" ht="15.75" x14ac:dyDescent="0.25">
      <c r="A13" s="93" t="s">
        <v>116</v>
      </c>
      <c r="B13" s="13"/>
      <c r="C13" s="14"/>
      <c r="D13" s="73">
        <v>2</v>
      </c>
      <c r="E13" s="99">
        <v>138415</v>
      </c>
      <c r="F13" s="74">
        <v>44608</v>
      </c>
      <c r="G13" s="104">
        <f t="shared" si="0"/>
        <v>0.32227720983997399</v>
      </c>
      <c r="H13" s="15"/>
    </row>
    <row r="14" spans="1:8" ht="15.75" x14ac:dyDescent="0.25">
      <c r="A14" s="93" t="s">
        <v>53</v>
      </c>
      <c r="B14" s="13"/>
      <c r="C14" s="14"/>
      <c r="D14" s="73"/>
      <c r="E14" s="99"/>
      <c r="F14" s="74"/>
      <c r="G14" s="104"/>
      <c r="H14" s="15"/>
    </row>
    <row r="15" spans="1:8" ht="15.75" x14ac:dyDescent="0.25">
      <c r="A15" s="93" t="s">
        <v>107</v>
      </c>
      <c r="B15" s="13"/>
      <c r="C15" s="14"/>
      <c r="D15" s="73">
        <v>1</v>
      </c>
      <c r="E15" s="99">
        <v>257941</v>
      </c>
      <c r="F15" s="74">
        <v>50512</v>
      </c>
      <c r="G15" s="104">
        <f t="shared" si="0"/>
        <v>0.19582772804633619</v>
      </c>
      <c r="H15" s="15"/>
    </row>
    <row r="16" spans="1:8" ht="15.75" x14ac:dyDescent="0.25">
      <c r="A16" s="93" t="s">
        <v>125</v>
      </c>
      <c r="B16" s="13"/>
      <c r="C16" s="14"/>
      <c r="D16" s="73"/>
      <c r="E16" s="99"/>
      <c r="F16" s="74"/>
      <c r="G16" s="104"/>
      <c r="H16" s="15"/>
    </row>
    <row r="17" spans="1:8" ht="15.75" x14ac:dyDescent="0.25">
      <c r="A17" s="93" t="s">
        <v>13</v>
      </c>
      <c r="B17" s="13"/>
      <c r="C17" s="14"/>
      <c r="D17" s="73"/>
      <c r="E17" s="99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515897</v>
      </c>
      <c r="F18" s="74">
        <v>171808</v>
      </c>
      <c r="G18" s="104">
        <f t="shared" si="0"/>
        <v>0.3330277167729217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4"/>
      <c r="H19" s="15"/>
    </row>
    <row r="20" spans="1:8" ht="15.75" x14ac:dyDescent="0.25">
      <c r="A20" s="93" t="s">
        <v>16</v>
      </c>
      <c r="B20" s="13"/>
      <c r="C20" s="14"/>
      <c r="D20" s="73"/>
      <c r="E20" s="99"/>
      <c r="F20" s="74"/>
      <c r="G20" s="104"/>
      <c r="H20" s="15"/>
    </row>
    <row r="21" spans="1:8" ht="15.75" x14ac:dyDescent="0.25">
      <c r="A21" s="93" t="s">
        <v>112</v>
      </c>
      <c r="B21" s="13"/>
      <c r="C21" s="14"/>
      <c r="D21" s="73"/>
      <c r="E21" s="99"/>
      <c r="F21" s="74"/>
      <c r="G21" s="104"/>
      <c r="H21" s="15"/>
    </row>
    <row r="22" spans="1:8" ht="15.75" x14ac:dyDescent="0.25">
      <c r="A22" s="93" t="s">
        <v>56</v>
      </c>
      <c r="B22" s="13"/>
      <c r="C22" s="14"/>
      <c r="D22" s="73">
        <v>2</v>
      </c>
      <c r="E22" s="99">
        <v>298402</v>
      </c>
      <c r="F22" s="74">
        <v>40280</v>
      </c>
      <c r="G22" s="104">
        <f>F22/E22</f>
        <v>0.13498569044443401</v>
      </c>
      <c r="H22" s="15"/>
    </row>
    <row r="23" spans="1:8" ht="15.75" x14ac:dyDescent="0.25">
      <c r="A23" s="93" t="s">
        <v>18</v>
      </c>
      <c r="B23" s="13"/>
      <c r="C23" s="14"/>
      <c r="D23" s="73"/>
      <c r="E23" s="99"/>
      <c r="F23" s="74"/>
      <c r="G23" s="104"/>
      <c r="H23" s="15"/>
    </row>
    <row r="24" spans="1:8" ht="15.75" x14ac:dyDescent="0.25">
      <c r="A24" s="93" t="s">
        <v>19</v>
      </c>
      <c r="B24" s="13"/>
      <c r="C24" s="14"/>
      <c r="D24" s="73"/>
      <c r="E24" s="99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/>
      <c r="E25" s="99"/>
      <c r="F25" s="74"/>
      <c r="G25" s="104"/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25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26</v>
      </c>
      <c r="B31" s="13"/>
      <c r="C31" s="14"/>
      <c r="D31" s="73">
        <v>7</v>
      </c>
      <c r="E31" s="74">
        <v>877795</v>
      </c>
      <c r="F31" s="74">
        <v>302978.5</v>
      </c>
      <c r="G31" s="104">
        <f>F31/E31</f>
        <v>0.34515860764757145</v>
      </c>
      <c r="H31" s="15"/>
    </row>
    <row r="32" spans="1:8" ht="15.75" x14ac:dyDescent="0.25">
      <c r="A32" s="70" t="s">
        <v>121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99</v>
      </c>
      <c r="B33" s="13"/>
      <c r="C33" s="14"/>
      <c r="D33" s="73">
        <v>1</v>
      </c>
      <c r="E33" s="74">
        <v>71544</v>
      </c>
      <c r="F33" s="74">
        <v>24458</v>
      </c>
      <c r="G33" s="104">
        <f>F33/E33</f>
        <v>0.34185955495918596</v>
      </c>
      <c r="H33" s="15"/>
    </row>
    <row r="34" spans="1:8" ht="15.75" x14ac:dyDescent="0.25">
      <c r="A34" s="70" t="s">
        <v>27</v>
      </c>
      <c r="B34" s="13"/>
      <c r="C34" s="14"/>
      <c r="D34" s="73"/>
      <c r="E34" s="74"/>
      <c r="F34" s="74"/>
      <c r="G34" s="104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16</v>
      </c>
      <c r="E39" s="82">
        <f>SUM(E9:E38)</f>
        <v>2435882</v>
      </c>
      <c r="F39" s="82">
        <f>SUM(F9:F38)</f>
        <v>707738</v>
      </c>
      <c r="G39" s="106">
        <f>F39/E39</f>
        <v>0.29054691483413403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137</v>
      </c>
      <c r="F42" s="25" t="s">
        <v>137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88" t="s">
        <v>139</v>
      </c>
      <c r="H43" s="2"/>
    </row>
    <row r="44" spans="1:8" ht="15.75" x14ac:dyDescent="0.25">
      <c r="A44" s="27" t="s">
        <v>33</v>
      </c>
      <c r="B44" s="28"/>
      <c r="C44" s="14"/>
      <c r="D44" s="73">
        <v>19</v>
      </c>
      <c r="E44" s="74">
        <v>2420060.0499999998</v>
      </c>
      <c r="F44" s="74">
        <v>98047.57</v>
      </c>
      <c r="G44" s="75">
        <f t="shared" ref="G44:G51" si="1">1-(+F44/E44)</f>
        <v>0.95948548053590654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102</v>
      </c>
      <c r="E46" s="74">
        <v>6439294.25</v>
      </c>
      <c r="F46" s="74">
        <v>470073.74</v>
      </c>
      <c r="G46" s="75">
        <f t="shared" si="1"/>
        <v>0.92699918317911933</v>
      </c>
      <c r="H46" s="15"/>
    </row>
    <row r="47" spans="1:8" ht="15.75" x14ac:dyDescent="0.25">
      <c r="A47" s="27" t="s">
        <v>36</v>
      </c>
      <c r="B47" s="28"/>
      <c r="C47" s="14"/>
      <c r="D47" s="73">
        <v>34</v>
      </c>
      <c r="E47" s="74">
        <v>2709484</v>
      </c>
      <c r="F47" s="74">
        <v>149053.28</v>
      </c>
      <c r="G47" s="75">
        <f t="shared" si="1"/>
        <v>0.94498831511830295</v>
      </c>
      <c r="H47" s="15"/>
    </row>
    <row r="48" spans="1:8" ht="15.75" x14ac:dyDescent="0.25">
      <c r="A48" s="27" t="s">
        <v>37</v>
      </c>
      <c r="B48" s="28"/>
      <c r="C48" s="14"/>
      <c r="D48" s="73">
        <v>76</v>
      </c>
      <c r="E48" s="74">
        <v>6894713</v>
      </c>
      <c r="F48" s="74">
        <v>711187.36</v>
      </c>
      <c r="G48" s="75">
        <f t="shared" si="1"/>
        <v>0.89685033155114646</v>
      </c>
      <c r="H48" s="15"/>
    </row>
    <row r="49" spans="1:8" ht="15.75" x14ac:dyDescent="0.25">
      <c r="A49" s="27" t="s">
        <v>38</v>
      </c>
      <c r="B49" s="28"/>
      <c r="C49" s="14"/>
      <c r="D49" s="73">
        <v>6</v>
      </c>
      <c r="E49" s="74">
        <v>1674735</v>
      </c>
      <c r="F49" s="74">
        <v>55142</v>
      </c>
      <c r="G49" s="75">
        <f t="shared" si="1"/>
        <v>0.96707419382768023</v>
      </c>
      <c r="H49" s="15"/>
    </row>
    <row r="50" spans="1:8" ht="15.75" x14ac:dyDescent="0.25">
      <c r="A50" s="27" t="s">
        <v>39</v>
      </c>
      <c r="B50" s="28"/>
      <c r="C50" s="14"/>
      <c r="D50" s="73">
        <v>6</v>
      </c>
      <c r="E50" s="74">
        <v>1374225</v>
      </c>
      <c r="F50" s="74">
        <v>83895.7</v>
      </c>
      <c r="G50" s="75">
        <f t="shared" si="1"/>
        <v>0.93895053575651732</v>
      </c>
      <c r="H50" s="15"/>
    </row>
    <row r="51" spans="1:8" ht="15.75" x14ac:dyDescent="0.25">
      <c r="A51" s="27" t="s">
        <v>40</v>
      </c>
      <c r="B51" s="28"/>
      <c r="C51" s="14"/>
      <c r="D51" s="73">
        <v>1</v>
      </c>
      <c r="E51" s="74">
        <v>199260</v>
      </c>
      <c r="F51" s="74">
        <v>11250</v>
      </c>
      <c r="G51" s="75">
        <f t="shared" si="1"/>
        <v>0.94354110207768749</v>
      </c>
      <c r="H51" s="15"/>
    </row>
    <row r="52" spans="1:8" ht="15.75" x14ac:dyDescent="0.25">
      <c r="A52" s="27" t="s">
        <v>41</v>
      </c>
      <c r="B52" s="28"/>
      <c r="C52" s="14"/>
      <c r="D52" s="73">
        <v>1</v>
      </c>
      <c r="E52" s="74">
        <v>509975</v>
      </c>
      <c r="F52" s="74">
        <v>-8400</v>
      </c>
      <c r="G52" s="75">
        <f>1-(+F52/E52)</f>
        <v>1.0164713956566498</v>
      </c>
      <c r="H52" s="15"/>
    </row>
    <row r="53" spans="1:8" ht="15.75" x14ac:dyDescent="0.25">
      <c r="A53" s="29" t="s">
        <v>61</v>
      </c>
      <c r="B53" s="30"/>
      <c r="C53" s="14"/>
      <c r="D53" s="73">
        <v>590</v>
      </c>
      <c r="E53" s="74">
        <v>39639904.539999999</v>
      </c>
      <c r="F53" s="74">
        <v>4518074.49</v>
      </c>
      <c r="G53" s="75">
        <f>1-(+F53/E53)</f>
        <v>0.88602206432054142</v>
      </c>
      <c r="H53" s="15"/>
    </row>
    <row r="54" spans="1:8" ht="15.75" x14ac:dyDescent="0.25">
      <c r="A54" s="29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31" t="s">
        <v>42</v>
      </c>
      <c r="B55" s="30"/>
      <c r="C55" s="14"/>
      <c r="D55" s="77"/>
      <c r="E55" s="80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80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78"/>
      <c r="F57" s="76"/>
      <c r="G57" s="79"/>
      <c r="H57" s="15"/>
    </row>
    <row r="58" spans="1:8" x14ac:dyDescent="0.2">
      <c r="A58" s="16" t="s">
        <v>30</v>
      </c>
      <c r="B58" s="28"/>
      <c r="C58" s="21"/>
      <c r="D58" s="77"/>
      <c r="E58" s="78"/>
      <c r="F58" s="76"/>
      <c r="G58" s="79"/>
      <c r="H58" s="15"/>
    </row>
    <row r="59" spans="1:8" ht="15.75" x14ac:dyDescent="0.25">
      <c r="A59" s="32"/>
      <c r="B59" s="18"/>
      <c r="C59" s="33"/>
      <c r="D59" s="77"/>
      <c r="E59" s="80"/>
      <c r="F59" s="80"/>
      <c r="G59" s="105"/>
      <c r="H59" s="2"/>
    </row>
    <row r="60" spans="1:8" ht="18" x14ac:dyDescent="0.25">
      <c r="A60" s="20" t="s">
        <v>45</v>
      </c>
      <c r="B60" s="20"/>
      <c r="C60" s="36"/>
      <c r="D60" s="81">
        <f>SUM(D44:D56)</f>
        <v>835</v>
      </c>
      <c r="E60" s="82">
        <f>SUM(E44:E59)</f>
        <v>61861650.840000004</v>
      </c>
      <c r="F60" s="82">
        <f>SUM(F44:F59)</f>
        <v>6088324.1400000006</v>
      </c>
      <c r="G60" s="110">
        <f>1-(+F60/E60)</f>
        <v>0.90158160900447126</v>
      </c>
      <c r="H60" s="2"/>
    </row>
    <row r="61" spans="1:8" ht="18" x14ac:dyDescent="0.25">
      <c r="A61" s="33"/>
      <c r="B61" s="39"/>
      <c r="C61" s="39"/>
      <c r="D61" s="91"/>
      <c r="E61" s="92"/>
      <c r="F61" s="34"/>
      <c r="G61" s="34"/>
      <c r="H61" s="2"/>
    </row>
    <row r="62" spans="1:8" ht="18" x14ac:dyDescent="0.25">
      <c r="A62" s="35" t="s">
        <v>46</v>
      </c>
      <c r="B62" s="40"/>
      <c r="C62" s="40"/>
      <c r="D62" s="36"/>
      <c r="E62" s="36"/>
      <c r="F62" s="37">
        <f>F60+F39</f>
        <v>6796062.1400000006</v>
      </c>
      <c r="G62" s="36"/>
      <c r="H62" s="2"/>
    </row>
    <row r="63" spans="1:8" ht="18" x14ac:dyDescent="0.25">
      <c r="A63" s="35"/>
      <c r="B63" s="40"/>
      <c r="C63" s="40"/>
      <c r="D63" s="36"/>
      <c r="E63" s="36"/>
      <c r="F63" s="41"/>
      <c r="G63" s="40"/>
      <c r="H63" s="2"/>
    </row>
    <row r="64" spans="1:8" ht="15.75" x14ac:dyDescent="0.25">
      <c r="A64" s="4" t="s">
        <v>48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49</v>
      </c>
      <c r="B65" s="40"/>
      <c r="C65" s="40"/>
      <c r="D65" s="40"/>
      <c r="E65" s="40"/>
      <c r="F65" s="41"/>
      <c r="G65" s="40"/>
      <c r="H65" s="2"/>
    </row>
    <row r="66" spans="1:8" ht="18" x14ac:dyDescent="0.25">
      <c r="A66" s="4"/>
      <c r="B66" s="39"/>
      <c r="C66" s="39"/>
      <c r="D66" s="39"/>
      <c r="E66" s="39"/>
      <c r="F66" s="37"/>
      <c r="G66" s="39"/>
      <c r="H66" s="2"/>
    </row>
    <row r="67" spans="1:8" x14ac:dyDescent="0.2">
      <c r="A67" s="42" t="s">
        <v>50</v>
      </c>
    </row>
    <row r="69" spans="1:8" ht="18" x14ac:dyDescent="0.25">
      <c r="A69" s="116"/>
      <c r="B69" s="117"/>
      <c r="C69" s="117"/>
      <c r="D69" s="117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117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98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57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25</v>
      </c>
      <c r="B17" s="13"/>
      <c r="C17" s="14"/>
      <c r="D17" s="73">
        <v>1</v>
      </c>
      <c r="E17" s="74">
        <v>129260</v>
      </c>
      <c r="F17" s="74">
        <v>44228.5</v>
      </c>
      <c r="G17" s="75">
        <f>F17/E17</f>
        <v>0.34216695033266287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92227</v>
      </c>
      <c r="F18" s="74">
        <v>30176.5</v>
      </c>
      <c r="G18" s="75">
        <f>F18/E18</f>
        <v>0.32719810901362939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131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114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27</v>
      </c>
      <c r="B31" s="13"/>
      <c r="C31" s="14"/>
      <c r="D31" s="73">
        <v>1</v>
      </c>
      <c r="E31" s="74">
        <v>11660</v>
      </c>
      <c r="F31" s="74">
        <v>5761</v>
      </c>
      <c r="G31" s="75">
        <f>F31/E31</f>
        <v>0.49408233276157804</v>
      </c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121</v>
      </c>
      <c r="B33" s="13"/>
      <c r="C33" s="14"/>
      <c r="D33" s="73">
        <v>3</v>
      </c>
      <c r="E33" s="74">
        <v>341237</v>
      </c>
      <c r="F33" s="74">
        <v>64219.5</v>
      </c>
      <c r="G33" s="75">
        <f>F33/E33</f>
        <v>0.1881961803673107</v>
      </c>
      <c r="H33" s="15"/>
    </row>
    <row r="34" spans="1:8" ht="15.75" x14ac:dyDescent="0.25">
      <c r="A34" s="70" t="s">
        <v>134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</v>
      </c>
      <c r="E39" s="82">
        <f>SUM(E9:E38)</f>
        <v>574384</v>
      </c>
      <c r="F39" s="82">
        <f>SUM(F9:F38)</f>
        <v>144385.5</v>
      </c>
      <c r="G39" s="83">
        <f>F39/E39</f>
        <v>0.2513745160032313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137</v>
      </c>
      <c r="F42" s="25" t="s">
        <v>137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88" t="s">
        <v>139</v>
      </c>
      <c r="H43" s="2"/>
    </row>
    <row r="44" spans="1:8" ht="15.75" x14ac:dyDescent="0.25">
      <c r="A44" s="27" t="s">
        <v>33</v>
      </c>
      <c r="B44" s="28"/>
      <c r="C44" s="14"/>
      <c r="D44" s="73">
        <v>28</v>
      </c>
      <c r="E44" s="74">
        <v>2403737.2000000002</v>
      </c>
      <c r="F44" s="74">
        <v>149147.54999999999</v>
      </c>
      <c r="G44" s="75">
        <f>1-(+F44/E44)</f>
        <v>0.93795180687805635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48</v>
      </c>
      <c r="E46" s="74">
        <v>2372282.5</v>
      </c>
      <c r="F46" s="74">
        <v>166368.47</v>
      </c>
      <c r="G46" s="75">
        <f>1-(+F46/E46)</f>
        <v>0.9298698742666609</v>
      </c>
      <c r="H46" s="15"/>
    </row>
    <row r="47" spans="1:8" ht="15.75" x14ac:dyDescent="0.25">
      <c r="A47" s="27" t="s">
        <v>36</v>
      </c>
      <c r="B47" s="28"/>
      <c r="C47" s="14"/>
      <c r="D47" s="73">
        <v>4</v>
      </c>
      <c r="E47" s="74">
        <v>441182.5</v>
      </c>
      <c r="F47" s="74">
        <v>27373</v>
      </c>
      <c r="G47" s="75">
        <f>1-(+F47/E47)</f>
        <v>0.93795538127645584</v>
      </c>
      <c r="H47" s="15"/>
    </row>
    <row r="48" spans="1:8" ht="15.75" x14ac:dyDescent="0.25">
      <c r="A48" s="27" t="s">
        <v>37</v>
      </c>
      <c r="B48" s="28"/>
      <c r="C48" s="14"/>
      <c r="D48" s="73">
        <v>36</v>
      </c>
      <c r="E48" s="74">
        <v>3413258.48</v>
      </c>
      <c r="F48" s="74">
        <v>297282.39</v>
      </c>
      <c r="G48" s="75">
        <f>1-(+F48/E48)</f>
        <v>0.91290363980872613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145640</v>
      </c>
      <c r="F50" s="74">
        <v>28965</v>
      </c>
      <c r="G50" s="75">
        <f>1-(+F50/E50)</f>
        <v>0.80111919802252129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61</v>
      </c>
      <c r="B53" s="30"/>
      <c r="C53" s="14"/>
      <c r="D53" s="112">
        <v>335</v>
      </c>
      <c r="E53" s="113">
        <v>23830489.07</v>
      </c>
      <c r="F53" s="113">
        <v>2931698.5</v>
      </c>
      <c r="G53" s="75">
        <f>1-(+F53/E53)</f>
        <v>0.87697698979704575</v>
      </c>
      <c r="H53" s="15"/>
    </row>
    <row r="54" spans="1:8" ht="15.75" x14ac:dyDescent="0.2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16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454</v>
      </c>
      <c r="E60" s="82">
        <f>SUM(E44:E59)</f>
        <v>32606589.75</v>
      </c>
      <c r="F60" s="82">
        <f>SUM(F44:F59)</f>
        <v>3600834.91</v>
      </c>
      <c r="G60" s="83">
        <f>1-(F60/E60)</f>
        <v>0.88956726423682497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3745220.41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70" spans="1:8" ht="18" x14ac:dyDescent="0.25">
      <c r="A70" s="116"/>
      <c r="B70" s="117"/>
      <c r="C70" s="117"/>
      <c r="D70" s="117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7" customWidth="1"/>
    <col min="2" max="2" width="15.6640625" style="57" customWidth="1"/>
    <col min="3" max="3" width="3.6640625" style="57" customWidth="1"/>
    <col min="4" max="4" width="6.6640625" style="57" customWidth="1"/>
    <col min="5" max="6" width="14.6640625" style="57" customWidth="1"/>
    <col min="7" max="7" width="11.6640625" style="57" customWidth="1"/>
    <col min="8" max="8" width="3.6640625" style="57" customWidth="1"/>
    <col min="9" max="16384" width="8.88671875" style="57"/>
  </cols>
  <sheetData>
    <row r="1" spans="1:8" ht="23.25" x14ac:dyDescent="0.35">
      <c r="A1" s="56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6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NOVEMBER 2021</v>
      </c>
      <c r="B3" s="21"/>
      <c r="C3" s="21"/>
      <c r="D3" s="21"/>
      <c r="E3" s="21"/>
      <c r="F3" s="21"/>
      <c r="G3" s="21"/>
      <c r="H3" s="21"/>
    </row>
    <row r="4" spans="1:8" x14ac:dyDescent="0.2">
      <c r="A4" s="60"/>
      <c r="B4" s="60"/>
      <c r="C4" s="60"/>
      <c r="D4" s="60"/>
      <c r="E4" s="60"/>
      <c r="F4" s="5"/>
      <c r="G4" s="5"/>
      <c r="H4" s="21"/>
    </row>
    <row r="5" spans="1:8" ht="23.25" x14ac:dyDescent="0.35">
      <c r="A5" s="21"/>
      <c r="B5" s="60"/>
      <c r="C5" s="60"/>
      <c r="D5" s="61" t="s">
        <v>148</v>
      </c>
      <c r="E5" s="62"/>
      <c r="F5" s="8"/>
      <c r="G5" s="5"/>
      <c r="H5" s="63"/>
    </row>
    <row r="6" spans="1:8" ht="18" x14ac:dyDescent="0.25">
      <c r="A6" s="23" t="s">
        <v>3</v>
      </c>
      <c r="B6" s="60"/>
      <c r="C6" s="60"/>
      <c r="D6" s="60"/>
      <c r="E6" s="60"/>
      <c r="F6" s="5"/>
      <c r="G6" s="5"/>
      <c r="H6" s="63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66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66"/>
    </row>
    <row r="11" spans="1:8" ht="15.75" x14ac:dyDescent="0.25">
      <c r="A11" s="93" t="s">
        <v>52</v>
      </c>
      <c r="B11" s="13"/>
      <c r="C11" s="14"/>
      <c r="D11" s="73"/>
      <c r="E11" s="74"/>
      <c r="F11" s="74"/>
      <c r="G11" s="75"/>
      <c r="H11" s="66"/>
    </row>
    <row r="12" spans="1:8" ht="15.75" x14ac:dyDescent="0.25">
      <c r="A12" s="93" t="s">
        <v>63</v>
      </c>
      <c r="B12" s="13"/>
      <c r="C12" s="14"/>
      <c r="D12" s="73"/>
      <c r="E12" s="74"/>
      <c r="F12" s="74"/>
      <c r="G12" s="75"/>
      <c r="H12" s="66"/>
    </row>
    <row r="13" spans="1:8" ht="15.75" x14ac:dyDescent="0.25">
      <c r="A13" s="93" t="s">
        <v>13</v>
      </c>
      <c r="B13" s="13"/>
      <c r="C13" s="14"/>
      <c r="D13" s="73"/>
      <c r="E13" s="74"/>
      <c r="F13" s="74"/>
      <c r="G13" s="75"/>
      <c r="H13" s="66"/>
    </row>
    <row r="14" spans="1:8" ht="15.75" x14ac:dyDescent="0.25">
      <c r="A14" s="93" t="s">
        <v>65</v>
      </c>
      <c r="B14" s="13"/>
      <c r="C14" s="14"/>
      <c r="D14" s="73"/>
      <c r="E14" s="74"/>
      <c r="F14" s="74"/>
      <c r="G14" s="75"/>
      <c r="H14" s="66"/>
    </row>
    <row r="15" spans="1:8" ht="15.75" x14ac:dyDescent="0.25">
      <c r="A15" s="93" t="s">
        <v>25</v>
      </c>
      <c r="B15" s="13"/>
      <c r="C15" s="14"/>
      <c r="D15" s="73">
        <v>3</v>
      </c>
      <c r="E15" s="74">
        <v>492514</v>
      </c>
      <c r="F15" s="74">
        <v>196480</v>
      </c>
      <c r="G15" s="75">
        <f>F15/E15</f>
        <v>0.39893282221419085</v>
      </c>
      <c r="H15" s="66"/>
    </row>
    <row r="16" spans="1:8" ht="15.75" x14ac:dyDescent="0.25">
      <c r="A16" s="93" t="s">
        <v>66</v>
      </c>
      <c r="B16" s="13"/>
      <c r="C16" s="14"/>
      <c r="D16" s="73"/>
      <c r="E16" s="74"/>
      <c r="F16" s="74"/>
      <c r="G16" s="75"/>
      <c r="H16" s="66"/>
    </row>
    <row r="17" spans="1:8" ht="15.75" x14ac:dyDescent="0.25">
      <c r="A17" s="93" t="s">
        <v>99</v>
      </c>
      <c r="B17" s="13"/>
      <c r="C17" s="14"/>
      <c r="D17" s="73"/>
      <c r="E17" s="74"/>
      <c r="F17" s="74"/>
      <c r="G17" s="75"/>
      <c r="H17" s="66"/>
    </row>
    <row r="18" spans="1:8" ht="15.75" x14ac:dyDescent="0.25">
      <c r="A18" s="93" t="s">
        <v>14</v>
      </c>
      <c r="B18" s="13"/>
      <c r="C18" s="14"/>
      <c r="D18" s="73"/>
      <c r="E18" s="74"/>
      <c r="F18" s="74"/>
      <c r="G18" s="75"/>
      <c r="H18" s="66"/>
    </row>
    <row r="19" spans="1:8" ht="15.75" x14ac:dyDescent="0.25">
      <c r="A19" s="93" t="s">
        <v>16</v>
      </c>
      <c r="B19" s="13"/>
      <c r="C19" s="14"/>
      <c r="D19" s="73">
        <v>1</v>
      </c>
      <c r="E19" s="74">
        <v>368005</v>
      </c>
      <c r="F19" s="74">
        <v>139400</v>
      </c>
      <c r="G19" s="75">
        <f>F19/E19</f>
        <v>0.37879920109781118</v>
      </c>
      <c r="H19" s="66"/>
    </row>
    <row r="20" spans="1:8" ht="15.75" x14ac:dyDescent="0.25">
      <c r="A20" s="93" t="s">
        <v>93</v>
      </c>
      <c r="B20" s="13"/>
      <c r="C20" s="14"/>
      <c r="D20" s="73"/>
      <c r="E20" s="74"/>
      <c r="F20" s="74"/>
      <c r="G20" s="75"/>
      <c r="H20" s="66"/>
    </row>
    <row r="21" spans="1:8" ht="15.75" x14ac:dyDescent="0.25">
      <c r="A21" s="93" t="s">
        <v>94</v>
      </c>
      <c r="B21" s="13"/>
      <c r="C21" s="14"/>
      <c r="D21" s="73"/>
      <c r="E21" s="74"/>
      <c r="F21" s="74"/>
      <c r="G21" s="75"/>
      <c r="H21" s="66"/>
    </row>
    <row r="22" spans="1:8" ht="15.75" x14ac:dyDescent="0.25">
      <c r="A22" s="93" t="s">
        <v>17</v>
      </c>
      <c r="B22" s="13"/>
      <c r="C22" s="14"/>
      <c r="D22" s="73"/>
      <c r="E22" s="74"/>
      <c r="F22" s="74"/>
      <c r="G22" s="75"/>
      <c r="H22" s="66"/>
    </row>
    <row r="23" spans="1:8" ht="15.75" x14ac:dyDescent="0.25">
      <c r="A23" s="93" t="s">
        <v>106</v>
      </c>
      <c r="B23" s="13"/>
      <c r="C23" s="14"/>
      <c r="D23" s="73"/>
      <c r="E23" s="74"/>
      <c r="F23" s="74"/>
      <c r="G23" s="75"/>
      <c r="H23" s="66"/>
    </row>
    <row r="24" spans="1:8" ht="15.75" x14ac:dyDescent="0.25">
      <c r="A24" s="93" t="s">
        <v>18</v>
      </c>
      <c r="B24" s="13"/>
      <c r="C24" s="14"/>
      <c r="D24" s="73">
        <v>2</v>
      </c>
      <c r="E24" s="74">
        <v>784994</v>
      </c>
      <c r="F24" s="74">
        <v>13118</v>
      </c>
      <c r="G24" s="75">
        <f>F24/E24</f>
        <v>1.6710955752528046E-2</v>
      </c>
      <c r="H24" s="66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66"/>
    </row>
    <row r="26" spans="1:8" ht="15.75" x14ac:dyDescent="0.25">
      <c r="A26" s="94" t="s">
        <v>21</v>
      </c>
      <c r="B26" s="13"/>
      <c r="C26" s="14"/>
      <c r="D26" s="73">
        <v>4</v>
      </c>
      <c r="E26" s="74">
        <v>19520</v>
      </c>
      <c r="F26" s="74">
        <v>19520</v>
      </c>
      <c r="G26" s="75">
        <f>F26/E26</f>
        <v>1</v>
      </c>
      <c r="H26" s="66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66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66"/>
    </row>
    <row r="29" spans="1:8" ht="15.75" x14ac:dyDescent="0.25">
      <c r="A29" s="70" t="s">
        <v>95</v>
      </c>
      <c r="B29" s="13"/>
      <c r="C29" s="14"/>
      <c r="D29" s="73">
        <v>1</v>
      </c>
      <c r="E29" s="74">
        <v>122269</v>
      </c>
      <c r="F29" s="74">
        <v>56839</v>
      </c>
      <c r="G29" s="75">
        <f>F29/E29</f>
        <v>0.46486844580392411</v>
      </c>
      <c r="H29" s="66"/>
    </row>
    <row r="30" spans="1:8" ht="15.75" x14ac:dyDescent="0.25">
      <c r="A30" s="70" t="s">
        <v>121</v>
      </c>
      <c r="B30" s="13"/>
      <c r="C30" s="14"/>
      <c r="D30" s="73">
        <v>11</v>
      </c>
      <c r="E30" s="74">
        <v>1036679</v>
      </c>
      <c r="F30" s="74">
        <v>235719</v>
      </c>
      <c r="G30" s="75">
        <f>F30/E30</f>
        <v>0.22737896687402753</v>
      </c>
      <c r="H30" s="66"/>
    </row>
    <row r="31" spans="1:8" ht="15.75" x14ac:dyDescent="0.25">
      <c r="A31" s="70" t="s">
        <v>129</v>
      </c>
      <c r="B31" s="13"/>
      <c r="C31" s="14"/>
      <c r="D31" s="73"/>
      <c r="E31" s="74"/>
      <c r="F31" s="74"/>
      <c r="G31" s="75"/>
      <c r="H31" s="66"/>
    </row>
    <row r="32" spans="1:8" ht="15.75" x14ac:dyDescent="0.25">
      <c r="A32" s="70" t="s">
        <v>97</v>
      </c>
      <c r="B32" s="13"/>
      <c r="C32" s="14"/>
      <c r="D32" s="73"/>
      <c r="E32" s="74"/>
      <c r="F32" s="74"/>
      <c r="G32" s="75"/>
      <c r="H32" s="66"/>
    </row>
    <row r="33" spans="1:8" ht="15.75" x14ac:dyDescent="0.25">
      <c r="A33" s="70" t="s">
        <v>67</v>
      </c>
      <c r="B33" s="13"/>
      <c r="C33" s="14"/>
      <c r="D33" s="73"/>
      <c r="E33" s="74"/>
      <c r="F33" s="74"/>
      <c r="G33" s="75"/>
      <c r="H33" s="66"/>
    </row>
    <row r="34" spans="1:8" ht="15.75" x14ac:dyDescent="0.25">
      <c r="A34" s="70" t="s">
        <v>132</v>
      </c>
      <c r="B34" s="13"/>
      <c r="C34" s="14"/>
      <c r="D34" s="73">
        <v>1</v>
      </c>
      <c r="E34" s="74">
        <v>85490</v>
      </c>
      <c r="F34" s="74">
        <v>45134</v>
      </c>
      <c r="G34" s="75">
        <f>F34/E34</f>
        <v>0.5279447888641946</v>
      </c>
      <c r="H34" s="66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66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66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66"/>
    </row>
    <row r="38" spans="1:8" x14ac:dyDescent="0.2">
      <c r="A38" s="17"/>
      <c r="B38" s="18"/>
      <c r="C38" s="14"/>
      <c r="D38" s="77"/>
      <c r="E38" s="80"/>
      <c r="F38" s="80"/>
      <c r="G38" s="79"/>
      <c r="H38" s="66"/>
    </row>
    <row r="39" spans="1:8" ht="15.75" x14ac:dyDescent="0.25">
      <c r="A39" s="19" t="s">
        <v>31</v>
      </c>
      <c r="B39" s="20"/>
      <c r="C39" s="21"/>
      <c r="D39" s="81">
        <f>SUM(D9:D38)</f>
        <v>23</v>
      </c>
      <c r="E39" s="82">
        <f>SUM(E9:E38)</f>
        <v>2909471</v>
      </c>
      <c r="F39" s="82">
        <f>SUM(F9:F38)</f>
        <v>706210</v>
      </c>
      <c r="G39" s="83">
        <f>F39/E39</f>
        <v>0.24272797357320283</v>
      </c>
      <c r="H39" s="67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68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68"/>
    </row>
    <row r="42" spans="1:8" ht="15.75" x14ac:dyDescent="0.25">
      <c r="A42" s="26"/>
      <c r="B42" s="26"/>
      <c r="C42" s="26"/>
      <c r="D42" s="89"/>
      <c r="E42" s="25" t="s">
        <v>137</v>
      </c>
      <c r="F42" s="25" t="s">
        <v>137</v>
      </c>
      <c r="G42" s="25" t="s">
        <v>5</v>
      </c>
      <c r="H42" s="68"/>
    </row>
    <row r="43" spans="1:8" ht="15.75" x14ac:dyDescent="0.2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88" t="s">
        <v>139</v>
      </c>
      <c r="H43" s="68"/>
    </row>
    <row r="44" spans="1:8" ht="15.75" x14ac:dyDescent="0.25">
      <c r="A44" s="27" t="s">
        <v>33</v>
      </c>
      <c r="B44" s="28"/>
      <c r="C44" s="14"/>
      <c r="D44" s="73">
        <v>32</v>
      </c>
      <c r="E44" s="74">
        <v>390382.85</v>
      </c>
      <c r="F44" s="74">
        <v>28706.9</v>
      </c>
      <c r="G44" s="75">
        <f>1-(+F44/E44)</f>
        <v>0.92646475120513105</v>
      </c>
      <c r="H44" s="66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66"/>
    </row>
    <row r="46" spans="1:8" ht="15.75" x14ac:dyDescent="0.25">
      <c r="A46" s="27" t="s">
        <v>35</v>
      </c>
      <c r="B46" s="28"/>
      <c r="C46" s="14"/>
      <c r="D46" s="73">
        <v>98</v>
      </c>
      <c r="E46" s="74">
        <v>3633987.25</v>
      </c>
      <c r="F46" s="74">
        <v>357115.58</v>
      </c>
      <c r="G46" s="75">
        <f t="shared" ref="G46:G52" si="0">1-(+F46/E46)</f>
        <v>0.90172899478389745</v>
      </c>
      <c r="H46" s="66"/>
    </row>
    <row r="47" spans="1:8" ht="15.75" x14ac:dyDescent="0.25">
      <c r="A47" s="27" t="s">
        <v>36</v>
      </c>
      <c r="B47" s="28"/>
      <c r="C47" s="14"/>
      <c r="D47" s="73">
        <v>8</v>
      </c>
      <c r="E47" s="74">
        <v>1682158.25</v>
      </c>
      <c r="F47" s="74">
        <v>67236.53</v>
      </c>
      <c r="G47" s="75">
        <f t="shared" si="0"/>
        <v>0.96002960482463529</v>
      </c>
      <c r="H47" s="66"/>
    </row>
    <row r="48" spans="1:8" ht="15.75" x14ac:dyDescent="0.25">
      <c r="A48" s="27" t="s">
        <v>37</v>
      </c>
      <c r="B48" s="28"/>
      <c r="C48" s="14"/>
      <c r="D48" s="73">
        <v>93</v>
      </c>
      <c r="E48" s="74">
        <v>5433078</v>
      </c>
      <c r="F48" s="74">
        <v>440213.79</v>
      </c>
      <c r="G48" s="75">
        <f t="shared" si="0"/>
        <v>0.91897524938902042</v>
      </c>
      <c r="H48" s="66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66"/>
    </row>
    <row r="50" spans="1:8" ht="15.75" x14ac:dyDescent="0.25">
      <c r="A50" s="27" t="s">
        <v>39</v>
      </c>
      <c r="B50" s="28"/>
      <c r="C50" s="14"/>
      <c r="D50" s="73">
        <v>9</v>
      </c>
      <c r="E50" s="74">
        <v>1553610</v>
      </c>
      <c r="F50" s="74">
        <v>98260</v>
      </c>
      <c r="G50" s="75">
        <f t="shared" si="0"/>
        <v>0.93675375415966688</v>
      </c>
      <c r="H50" s="66"/>
    </row>
    <row r="51" spans="1:8" ht="15.75" x14ac:dyDescent="0.25">
      <c r="A51" s="27" t="s">
        <v>40</v>
      </c>
      <c r="B51" s="28"/>
      <c r="C51" s="14"/>
      <c r="D51" s="73">
        <v>4</v>
      </c>
      <c r="E51" s="74">
        <v>763290</v>
      </c>
      <c r="F51" s="74">
        <v>61110</v>
      </c>
      <c r="G51" s="75">
        <f t="shared" si="0"/>
        <v>0.91993868647565147</v>
      </c>
      <c r="H51" s="66"/>
    </row>
    <row r="52" spans="1:8" ht="15.75" x14ac:dyDescent="0.25">
      <c r="A52" s="27" t="s">
        <v>41</v>
      </c>
      <c r="B52" s="28"/>
      <c r="C52" s="14"/>
      <c r="D52" s="73">
        <v>2</v>
      </c>
      <c r="E52" s="74">
        <v>537575</v>
      </c>
      <c r="F52" s="74">
        <v>47650</v>
      </c>
      <c r="G52" s="75">
        <f t="shared" si="0"/>
        <v>0.91136120541319821</v>
      </c>
      <c r="H52" s="66"/>
    </row>
    <row r="53" spans="1:8" ht="15.75" x14ac:dyDescent="0.25">
      <c r="A53" s="29" t="s">
        <v>60</v>
      </c>
      <c r="B53" s="28"/>
      <c r="C53" s="14"/>
      <c r="D53" s="73"/>
      <c r="E53" s="74"/>
      <c r="F53" s="74"/>
      <c r="G53" s="75"/>
      <c r="H53" s="66"/>
    </row>
    <row r="54" spans="1:8" ht="15.75" x14ac:dyDescent="0.25">
      <c r="A54" s="27" t="s">
        <v>61</v>
      </c>
      <c r="B54" s="30"/>
      <c r="C54" s="14"/>
      <c r="D54" s="73">
        <v>585</v>
      </c>
      <c r="E54" s="74">
        <v>33520875.969999999</v>
      </c>
      <c r="F54" s="74">
        <v>3817921.71</v>
      </c>
      <c r="G54" s="75">
        <f>1-(+F54/E54)</f>
        <v>0.88610316408745093</v>
      </c>
      <c r="H54" s="66"/>
    </row>
    <row r="55" spans="1:8" ht="15.75" x14ac:dyDescent="0.25">
      <c r="A55" s="27" t="s">
        <v>62</v>
      </c>
      <c r="B55" s="30"/>
      <c r="C55" s="14"/>
      <c r="D55" s="73">
        <v>8</v>
      </c>
      <c r="E55" s="74">
        <v>1006495.22</v>
      </c>
      <c r="F55" s="74">
        <v>61167.040000000001</v>
      </c>
      <c r="G55" s="75">
        <f>1-(+F55/E55)</f>
        <v>0.9392276895264341</v>
      </c>
      <c r="H55" s="66"/>
    </row>
    <row r="56" spans="1:8" x14ac:dyDescent="0.2">
      <c r="A56" s="16" t="s">
        <v>42</v>
      </c>
      <c r="B56" s="30"/>
      <c r="C56" s="14"/>
      <c r="D56" s="77"/>
      <c r="E56" s="96"/>
      <c r="F56" s="74"/>
      <c r="G56" s="79"/>
      <c r="H56" s="66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66"/>
    </row>
    <row r="58" spans="1:8" x14ac:dyDescent="0.2">
      <c r="A58" s="16" t="s">
        <v>44</v>
      </c>
      <c r="B58" s="28"/>
      <c r="C58" s="14"/>
      <c r="D58" s="77"/>
      <c r="E58" s="95"/>
      <c r="F58" s="74"/>
      <c r="G58" s="79"/>
      <c r="H58" s="66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66"/>
    </row>
    <row r="60" spans="1:8" ht="15.75" x14ac:dyDescent="0.25">
      <c r="A60" s="32"/>
      <c r="B60" s="18"/>
      <c r="C60" s="14"/>
      <c r="D60" s="77"/>
      <c r="E60" s="80"/>
      <c r="F60" s="80"/>
      <c r="G60" s="79"/>
      <c r="H60" s="66"/>
    </row>
    <row r="61" spans="1:8" ht="15.75" x14ac:dyDescent="0.25">
      <c r="A61" s="20" t="s">
        <v>45</v>
      </c>
      <c r="B61" s="33"/>
      <c r="C61" s="33"/>
      <c r="D61" s="81">
        <f>SUM(D44:D57)</f>
        <v>839</v>
      </c>
      <c r="E61" s="82">
        <f>SUM(E44:E60)</f>
        <v>48521452.539999999</v>
      </c>
      <c r="F61" s="82">
        <f>SUM(F44:F60)</f>
        <v>4979381.55</v>
      </c>
      <c r="G61" s="83">
        <f>1-(F61/E61)</f>
        <v>0.89737773109955621</v>
      </c>
      <c r="H61" s="63"/>
    </row>
    <row r="62" spans="1:8" ht="18" x14ac:dyDescent="0.25">
      <c r="A62" s="35"/>
      <c r="B62" s="36"/>
      <c r="C62" s="36"/>
      <c r="D62" s="98"/>
      <c r="E62" s="92"/>
      <c r="F62" s="34"/>
      <c r="G62" s="34"/>
      <c r="H62" s="65"/>
    </row>
    <row r="63" spans="1:8" ht="18" x14ac:dyDescent="0.25">
      <c r="A63" s="35" t="s">
        <v>46</v>
      </c>
      <c r="B63" s="36"/>
      <c r="C63" s="36"/>
      <c r="D63" s="51"/>
      <c r="E63" s="36"/>
      <c r="F63" s="37">
        <f>F61+F39</f>
        <v>5685591.5499999998</v>
      </c>
      <c r="G63" s="36"/>
      <c r="H63" s="65"/>
    </row>
    <row r="64" spans="1:8" ht="18" x14ac:dyDescent="0.25">
      <c r="A64" s="35"/>
      <c r="B64" s="36"/>
      <c r="C64" s="36"/>
      <c r="D64" s="51"/>
      <c r="E64" s="36"/>
      <c r="F64" s="37"/>
      <c r="G64" s="36"/>
      <c r="H64" s="65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65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65"/>
    </row>
    <row r="70" spans="1:8" ht="15.75" x14ac:dyDescent="0.25">
      <c r="A70" s="59"/>
      <c r="B70" s="21"/>
      <c r="C70" s="21"/>
      <c r="H70" s="21"/>
    </row>
    <row r="71" spans="1:8" ht="18" x14ac:dyDescent="0.25">
      <c r="A71" s="116"/>
      <c r="B71" s="117"/>
      <c r="C71" s="117"/>
      <c r="D71" s="117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B19" sqref="B19"/>
    </sheetView>
  </sheetViews>
  <sheetFormatPr defaultColWidth="9.6640625" defaultRowHeight="15" x14ac:dyDescent="0.2"/>
  <cols>
    <col min="1" max="1" width="39.6640625" style="57" customWidth="1"/>
    <col min="2" max="2" width="27.6640625" style="57" customWidth="1"/>
    <col min="3" max="16384" width="9.6640625" style="57"/>
  </cols>
  <sheetData>
    <row r="1" spans="1:4" ht="23.25" x14ac:dyDescent="0.35">
      <c r="A1" s="56" t="s">
        <v>0</v>
      </c>
      <c r="B1" s="36"/>
      <c r="C1" s="37"/>
      <c r="D1" s="36"/>
    </row>
    <row r="2" spans="1:4" ht="23.25" x14ac:dyDescent="0.35">
      <c r="A2" s="56" t="s">
        <v>1</v>
      </c>
      <c r="B2" s="36"/>
      <c r="C2" s="21"/>
      <c r="D2" s="21"/>
    </row>
    <row r="3" spans="1:4" ht="23.25" x14ac:dyDescent="0.35">
      <c r="A3" s="56" t="s">
        <v>83</v>
      </c>
      <c r="B3" s="36"/>
      <c r="C3" s="21"/>
      <c r="D3" s="21"/>
    </row>
    <row r="4" spans="1:4" ht="23.25" x14ac:dyDescent="0.35">
      <c r="A4" s="56" t="str">
        <f>ARG!$A$3</f>
        <v>MONTH ENDED:  NOVEMBER 2021</v>
      </c>
      <c r="B4" s="36"/>
      <c r="C4" s="21"/>
      <c r="D4" s="21"/>
    </row>
    <row r="5" spans="1:4" ht="24" thickBot="1" x14ac:dyDescent="0.4">
      <c r="A5" s="56"/>
      <c r="B5" s="36"/>
      <c r="C5" s="21"/>
      <c r="D5" s="21"/>
    </row>
    <row r="6" spans="1:4" ht="21.75" thickTop="1" thickBot="1" x14ac:dyDescent="0.35">
      <c r="A6" s="125" t="s">
        <v>84</v>
      </c>
      <c r="B6" s="126">
        <f>+ARG!$D$39+CARUTHERSVILLE!$D$39+HOLLYWOOD!$D$40+HARKC!$D$40+BALLYSKC!$D$39+AMERKC!$D$39+LAGRANGE!$D$39+AMERSC!$D$39+RIVERCITY!$D$39+LUMIERE!$D$39+ISLEBV!$D$39+STJO!$D$39+CAPE!$D$39</f>
        <v>445</v>
      </c>
      <c r="C6" s="58"/>
      <c r="D6" s="21"/>
    </row>
    <row r="7" spans="1:4" ht="21.75" thickTop="1" thickBot="1" x14ac:dyDescent="0.35">
      <c r="A7" s="127" t="s">
        <v>85</v>
      </c>
      <c r="B7" s="135">
        <f>+ARG!$E$39+CARUTHERSVILLE!$E$39+HOLLYWOOD!$E$40+HARKC!$E$40+BALLYSKC!$E$39+AMERKC!$E$39+LAGRANGE!$E$39+AMERSC!$E$39+RIVERCITY!$E$39+LUMIERE!$E$39+ISLEBV!$E$39+STJO!$E$39+CAPE!$E$39</f>
        <v>104885411</v>
      </c>
      <c r="C7" s="58"/>
      <c r="D7" s="21"/>
    </row>
    <row r="8" spans="1:4" ht="21" thickTop="1" x14ac:dyDescent="0.3">
      <c r="A8" s="127" t="s">
        <v>86</v>
      </c>
      <c r="B8" s="135">
        <f>+ARG!$F$39+CARUTHERSVILLE!$F$39+HOLLYWOOD!$F$40+HARKC!$F$40+BALLYSKC!$F$39+AMERKC!$F$39+LAGRANGE!$F$39+AMERSC!$F$39+RIVERCITY!$F$39+LUMIERE!$F$39+ISLEBV!$F$39+STJO!$F$39+CAPE!$F$39</f>
        <v>23254921.439999998</v>
      </c>
      <c r="C8" s="58"/>
      <c r="D8" s="21"/>
    </row>
    <row r="9" spans="1:4" ht="20.25" x14ac:dyDescent="0.3">
      <c r="A9" s="127" t="s">
        <v>87</v>
      </c>
      <c r="B9" s="115">
        <f>B8/B7</f>
        <v>0.22171740777180152</v>
      </c>
      <c r="C9" s="58"/>
      <c r="D9" s="21"/>
    </row>
    <row r="10" spans="1:4" ht="21" thickBot="1" x14ac:dyDescent="0.35">
      <c r="A10" s="129"/>
      <c r="B10" s="130"/>
      <c r="C10" s="58"/>
      <c r="D10" s="21"/>
    </row>
    <row r="11" spans="1:4" ht="21.75" thickTop="1" thickBot="1" x14ac:dyDescent="0.35">
      <c r="A11" s="127" t="s">
        <v>145</v>
      </c>
      <c r="B11" s="126">
        <f>+AMERSC!$D$53+ARG!$D$53</f>
        <v>44</v>
      </c>
      <c r="C11" s="58"/>
      <c r="D11" s="21"/>
    </row>
    <row r="12" spans="1:4" ht="21.75" thickTop="1" thickBot="1" x14ac:dyDescent="0.35">
      <c r="A12" s="127" t="s">
        <v>146</v>
      </c>
      <c r="B12" s="135">
        <f>AMERSC!$E$53+ARG!$E$53</f>
        <v>6922163.7800000003</v>
      </c>
      <c r="C12" s="58"/>
      <c r="D12" s="21"/>
    </row>
    <row r="13" spans="1:4" ht="21" thickTop="1" x14ac:dyDescent="0.3">
      <c r="A13" s="127" t="s">
        <v>147</v>
      </c>
      <c r="B13" s="135">
        <f>+AMERSC!$F$53+ARG!$F$53</f>
        <v>251736.46</v>
      </c>
      <c r="C13" s="58"/>
      <c r="D13" s="21"/>
    </row>
    <row r="14" spans="1:4" ht="20.25" x14ac:dyDescent="0.3">
      <c r="A14" s="127" t="s">
        <v>91</v>
      </c>
      <c r="B14" s="115">
        <f>1-(B13/B12)</f>
        <v>0.9636332701737953</v>
      </c>
      <c r="C14" s="58"/>
      <c r="D14" s="21"/>
    </row>
    <row r="15" spans="1:4" ht="21" thickBot="1" x14ac:dyDescent="0.35">
      <c r="A15" s="129"/>
      <c r="B15" s="130"/>
      <c r="C15" s="58"/>
      <c r="D15" s="21"/>
    </row>
    <row r="16" spans="1:4" ht="21.75" thickTop="1" thickBot="1" x14ac:dyDescent="0.35">
      <c r="A16" s="127" t="s">
        <v>88</v>
      </c>
      <c r="B16" s="126">
        <f>+ARG!$D$75+CARUTHERSVILLE!$D$60+HOLLYWOOD!$D$62+HARKC!$D$62+BALLYSKC!$D$62+AMERKC!$D$62+LAGRANGE!$D$60+AMERSC!$D$75+RIVERCITY!$D$61+LUMIERE!$D$61+ISLEBV!$D$60+STJO!$D$60+CAPE!$D$61</f>
        <v>14696</v>
      </c>
      <c r="C16" s="58"/>
      <c r="D16" s="21"/>
    </row>
    <row r="17" spans="1:4" ht="21.75" thickTop="1" thickBot="1" x14ac:dyDescent="0.35">
      <c r="A17" s="127" t="s">
        <v>89</v>
      </c>
      <c r="B17" s="135">
        <f>+ARG!$E$75+CARUTHERSVILLE!$E$60+HOLLYWOOD!$E$62+HARKC!$E$62+BALLYSKC!$E$62+AMERKC!$E$62+LAGRANGE!$E$60+AMERSC!$E$75+RIVERCITY!$E$61+LUMIERE!$E$61+ISLEBV!$E$60+STJO!$E$60+CAPE!$E$61</f>
        <v>1320575847.7999997</v>
      </c>
      <c r="C17" s="58"/>
      <c r="D17" s="21"/>
    </row>
    <row r="18" spans="1:4" ht="21" thickTop="1" x14ac:dyDescent="0.3">
      <c r="A18" s="127" t="s">
        <v>90</v>
      </c>
      <c r="B18" s="135">
        <f>+ARG!$F$75+CARUTHERSVILLE!$F$60+HOLLYWOOD!$F$62+HARKC!$F$62+BALLYSKC!$F$62+AMERKC!$F$62+LAGRANGE!$F$60+AMERSC!$F$75+RIVERCITY!$F$61+LUMIERE!$F$61+ISLEBV!$F$60+STJO!$F$60+CAPE!$F$61</f>
        <v>128310637.75</v>
      </c>
      <c r="C18" s="21"/>
      <c r="D18" s="21"/>
    </row>
    <row r="19" spans="1:4" ht="20.25" x14ac:dyDescent="0.3">
      <c r="A19" s="127" t="s">
        <v>91</v>
      </c>
      <c r="B19" s="115">
        <f>1-(B18/B17)</f>
        <v>0.90283735844195712</v>
      </c>
      <c r="C19" s="21"/>
      <c r="D19" s="21"/>
    </row>
    <row r="20" spans="1:4" ht="20.25" x14ac:dyDescent="0.3">
      <c r="A20" s="129"/>
      <c r="B20" s="131"/>
      <c r="C20" s="21"/>
      <c r="D20" s="21"/>
    </row>
    <row r="21" spans="1:4" ht="20.25" x14ac:dyDescent="0.3">
      <c r="A21" s="127" t="s">
        <v>92</v>
      </c>
      <c r="B21" s="128">
        <f>B18+B8+B13</f>
        <v>151817295.65000001</v>
      </c>
      <c r="C21" s="21"/>
      <c r="D21" s="21"/>
    </row>
    <row r="22" spans="1:4" ht="21" thickBot="1" x14ac:dyDescent="0.35">
      <c r="A22" s="129"/>
      <c r="B22" s="132"/>
    </row>
    <row r="23" spans="1:4" ht="18.75" thickTop="1" x14ac:dyDescent="0.25">
      <c r="A23" s="133"/>
      <c r="B23" s="134"/>
    </row>
    <row r="24" spans="1:4" ht="15.75" x14ac:dyDescent="0.25">
      <c r="A24" s="48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topLeftCell="A37" zoomScale="87" workbookViewId="0">
      <selection activeCell="B61" sqref="B61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140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149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11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116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107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125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455640</v>
      </c>
      <c r="F18" s="74">
        <v>107347</v>
      </c>
      <c r="G18" s="75">
        <f>F18/E18</f>
        <v>0.23559608462821527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112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17519</v>
      </c>
      <c r="F29" s="74">
        <v>8577</v>
      </c>
      <c r="G29" s="75">
        <f>F29/E29</f>
        <v>0.48958273874079572</v>
      </c>
      <c r="H29" s="15"/>
    </row>
    <row r="30" spans="1:8" ht="15.75" x14ac:dyDescent="0.25">
      <c r="A30" s="70" t="s">
        <v>25</v>
      </c>
      <c r="B30" s="13"/>
      <c r="C30" s="14"/>
      <c r="D30" s="73">
        <v>2</v>
      </c>
      <c r="E30" s="74">
        <v>309956</v>
      </c>
      <c r="F30" s="74">
        <v>114333</v>
      </c>
      <c r="G30" s="75">
        <f>F30/E30</f>
        <v>0.36886848455909871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121</v>
      </c>
      <c r="B32" s="13"/>
      <c r="C32" s="14"/>
      <c r="D32" s="73">
        <v>4</v>
      </c>
      <c r="E32" s="74">
        <v>609389</v>
      </c>
      <c r="F32" s="74">
        <v>122313</v>
      </c>
      <c r="G32" s="75">
        <f>F32/E32</f>
        <v>0.2007141579516532</v>
      </c>
      <c r="H32" s="15"/>
    </row>
    <row r="33" spans="1:8" ht="15.75" x14ac:dyDescent="0.25">
      <c r="A33" s="70" t="s">
        <v>99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27</v>
      </c>
      <c r="B34" s="13"/>
      <c r="C34" s="14"/>
      <c r="D34" s="73">
        <v>1</v>
      </c>
      <c r="E34" s="74">
        <v>20851</v>
      </c>
      <c r="F34" s="74">
        <v>-3271.5</v>
      </c>
      <c r="G34" s="75">
        <f>F34/E34</f>
        <v>-0.15689894969066231</v>
      </c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9</v>
      </c>
      <c r="E39" s="82">
        <f>SUM(E9:E38)</f>
        <v>1413355</v>
      </c>
      <c r="F39" s="82">
        <f>SUM(F9:F38)</f>
        <v>349298.5</v>
      </c>
      <c r="G39" s="83">
        <f>F39/E39</f>
        <v>0.24714137637040942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137</v>
      </c>
      <c r="F42" s="25" t="s">
        <v>137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88" t="s">
        <v>139</v>
      </c>
      <c r="H43" s="2"/>
    </row>
    <row r="44" spans="1:8" ht="15.75" x14ac:dyDescent="0.25">
      <c r="A44" s="27" t="s">
        <v>33</v>
      </c>
      <c r="B44" s="28"/>
      <c r="C44" s="14"/>
      <c r="D44" s="73">
        <v>12</v>
      </c>
      <c r="E44" s="74">
        <v>190560.35</v>
      </c>
      <c r="F44" s="74">
        <v>19828.05</v>
      </c>
      <c r="G44" s="75">
        <f>1-(+F44/E44)</f>
        <v>0.89594871126128806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35</v>
      </c>
      <c r="E46" s="74">
        <v>956099.75</v>
      </c>
      <c r="F46" s="74">
        <v>87514.4</v>
      </c>
      <c r="G46" s="75">
        <f>1-(+F46/E46)</f>
        <v>0.90846729120052594</v>
      </c>
      <c r="H46" s="15"/>
    </row>
    <row r="47" spans="1:8" ht="15.75" x14ac:dyDescent="0.25">
      <c r="A47" s="27" t="s">
        <v>36</v>
      </c>
      <c r="B47" s="28"/>
      <c r="C47" s="14"/>
      <c r="D47" s="73">
        <v>9</v>
      </c>
      <c r="E47" s="74">
        <v>653417.5</v>
      </c>
      <c r="F47" s="74">
        <v>38179.5</v>
      </c>
      <c r="G47" s="75">
        <f>1-(+F47/E47)</f>
        <v>0.94156951719230053</v>
      </c>
      <c r="H47" s="15"/>
    </row>
    <row r="48" spans="1:8" ht="15.75" x14ac:dyDescent="0.25">
      <c r="A48" s="27" t="s">
        <v>37</v>
      </c>
      <c r="B48" s="28"/>
      <c r="C48" s="14"/>
      <c r="D48" s="73">
        <v>42</v>
      </c>
      <c r="E48" s="74">
        <v>2642315.5</v>
      </c>
      <c r="F48" s="74">
        <v>231776</v>
      </c>
      <c r="G48" s="75">
        <f>1-(+F48/E48)</f>
        <v>0.91228299572855698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748895</v>
      </c>
      <c r="F50" s="74">
        <v>70370</v>
      </c>
      <c r="G50" s="75">
        <f>1-(+F50/E50)</f>
        <v>0.90603489140667248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414</v>
      </c>
      <c r="E53" s="74">
        <v>26386278.260000002</v>
      </c>
      <c r="F53" s="74">
        <v>2883968</v>
      </c>
      <c r="G53" s="75">
        <f>1-(+F53/E53)</f>
        <v>0.89070197882465596</v>
      </c>
      <c r="H53" s="15"/>
    </row>
    <row r="54" spans="1:8" ht="15.75" x14ac:dyDescent="0.25">
      <c r="A54" s="29" t="s">
        <v>62</v>
      </c>
      <c r="B54" s="30"/>
      <c r="C54" s="14"/>
      <c r="D54" s="73">
        <v>8</v>
      </c>
      <c r="E54" s="74">
        <v>175536.63</v>
      </c>
      <c r="F54" s="74">
        <v>15442.53</v>
      </c>
      <c r="G54" s="75">
        <f>1-(+F54/E54)</f>
        <v>0.91202673766723219</v>
      </c>
      <c r="H54" s="15"/>
    </row>
    <row r="55" spans="1:8" x14ac:dyDescent="0.2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523</v>
      </c>
      <c r="E60" s="82">
        <f>SUM(E44:E59)</f>
        <v>31753102.989999998</v>
      </c>
      <c r="F60" s="82">
        <f>SUM(F44:F59)</f>
        <v>3347078.48</v>
      </c>
      <c r="G60" s="83">
        <f>1-(F60/E60)</f>
        <v>0.89459050723155797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3696376.98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topLeftCell="A31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9" t="s">
        <v>96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102</v>
      </c>
      <c r="B9" s="13"/>
      <c r="C9" s="14"/>
      <c r="D9" s="73">
        <v>4</v>
      </c>
      <c r="E9" s="74">
        <v>869103</v>
      </c>
      <c r="F9" s="74">
        <v>199965</v>
      </c>
      <c r="G9" s="75">
        <f>F9/E9</f>
        <v>0.23008205011373795</v>
      </c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105</v>
      </c>
      <c r="B11" s="13"/>
      <c r="C11" s="14"/>
      <c r="D11" s="73">
        <v>2</v>
      </c>
      <c r="E11" s="74">
        <v>827979</v>
      </c>
      <c r="F11" s="74">
        <v>204438.5</v>
      </c>
      <c r="G11" s="75">
        <f>F11/E11</f>
        <v>0.24691266324387454</v>
      </c>
      <c r="H11" s="15"/>
    </row>
    <row r="12" spans="1:8" ht="15.75" x14ac:dyDescent="0.25">
      <c r="A12" s="93" t="s">
        <v>67</v>
      </c>
      <c r="B12" s="13"/>
      <c r="C12" s="14"/>
      <c r="D12" s="73">
        <v>2</v>
      </c>
      <c r="E12" s="74">
        <v>53088</v>
      </c>
      <c r="F12" s="74">
        <v>19202</v>
      </c>
      <c r="G12" s="75">
        <f>F12/E12</f>
        <v>0.36170132610006028</v>
      </c>
      <c r="H12" s="15"/>
    </row>
    <row r="13" spans="1:8" ht="15.75" x14ac:dyDescent="0.25">
      <c r="A13" s="93" t="s">
        <v>109</v>
      </c>
      <c r="B13" s="13"/>
      <c r="C13" s="14"/>
      <c r="D13" s="73">
        <v>3</v>
      </c>
      <c r="E13" s="74">
        <v>671703</v>
      </c>
      <c r="F13" s="74">
        <v>263786.43</v>
      </c>
      <c r="G13" s="75">
        <f>F13/E13</f>
        <v>0.39271289543146298</v>
      </c>
      <c r="H13" s="15"/>
    </row>
    <row r="14" spans="1:8" ht="15.75" x14ac:dyDescent="0.25">
      <c r="A14" s="93" t="s">
        <v>25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53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74">
        <v>774485</v>
      </c>
      <c r="F17" s="74">
        <v>281958</v>
      </c>
      <c r="G17" s="75">
        <f t="shared" ref="G17:G25" si="0">F17/E17</f>
        <v>0.36405869706966565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74">
        <v>864196</v>
      </c>
      <c r="F18" s="74">
        <v>252426</v>
      </c>
      <c r="G18" s="75">
        <f t="shared" si="0"/>
        <v>0.2920934602798439</v>
      </c>
      <c r="H18" s="15"/>
    </row>
    <row r="19" spans="1:8" ht="15.75" x14ac:dyDescent="0.25">
      <c r="A19" s="93" t="s">
        <v>54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17</v>
      </c>
      <c r="B20" s="13"/>
      <c r="C20" s="14"/>
      <c r="D20" s="73">
        <v>1</v>
      </c>
      <c r="E20" s="74">
        <v>42517</v>
      </c>
      <c r="F20" s="74">
        <v>13067</v>
      </c>
      <c r="G20" s="75">
        <f t="shared" si="0"/>
        <v>0.30733588917374227</v>
      </c>
      <c r="H20" s="15"/>
    </row>
    <row r="21" spans="1:8" ht="15.75" x14ac:dyDescent="0.25">
      <c r="A21" s="93" t="s">
        <v>118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55</v>
      </c>
      <c r="B22" s="13"/>
      <c r="C22" s="14"/>
      <c r="D22" s="73">
        <v>6</v>
      </c>
      <c r="E22" s="74">
        <v>5759288</v>
      </c>
      <c r="F22" s="74">
        <v>1292675.5</v>
      </c>
      <c r="G22" s="75">
        <f t="shared" si="0"/>
        <v>0.22445057444600791</v>
      </c>
      <c r="H22" s="15"/>
    </row>
    <row r="23" spans="1:8" ht="15.75" x14ac:dyDescent="0.25">
      <c r="A23" s="93" t="s">
        <v>56</v>
      </c>
      <c r="B23" s="13"/>
      <c r="C23" s="14"/>
      <c r="D23" s="73">
        <v>4</v>
      </c>
      <c r="E23" s="74">
        <v>883117</v>
      </c>
      <c r="F23" s="74">
        <v>161014</v>
      </c>
      <c r="G23" s="75">
        <f t="shared" si="0"/>
        <v>0.18232465233938425</v>
      </c>
      <c r="H23" s="15"/>
    </row>
    <row r="24" spans="1:8" ht="15.75" x14ac:dyDescent="0.25">
      <c r="A24" s="94" t="s">
        <v>20</v>
      </c>
      <c r="B24" s="13"/>
      <c r="C24" s="14"/>
      <c r="D24" s="73">
        <v>4</v>
      </c>
      <c r="E24" s="74">
        <v>635022</v>
      </c>
      <c r="F24" s="74">
        <v>130568</v>
      </c>
      <c r="G24" s="75">
        <f t="shared" si="0"/>
        <v>0.20561177408026809</v>
      </c>
      <c r="H24" s="15"/>
    </row>
    <row r="25" spans="1:8" ht="15.75" x14ac:dyDescent="0.25">
      <c r="A25" s="94" t="s">
        <v>21</v>
      </c>
      <c r="B25" s="13"/>
      <c r="C25" s="14"/>
      <c r="D25" s="73">
        <v>22</v>
      </c>
      <c r="E25" s="74">
        <v>130067</v>
      </c>
      <c r="F25" s="74">
        <v>130067</v>
      </c>
      <c r="G25" s="75">
        <f t="shared" si="0"/>
        <v>1</v>
      </c>
      <c r="H25" s="15"/>
    </row>
    <row r="26" spans="1:8" ht="15.75" x14ac:dyDescent="0.25">
      <c r="A26" s="70" t="s">
        <v>22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23</v>
      </c>
      <c r="B27" s="13"/>
      <c r="C27" s="14"/>
      <c r="D27" s="73"/>
      <c r="E27" s="74">
        <v>32915</v>
      </c>
      <c r="F27" s="74">
        <v>-3335</v>
      </c>
      <c r="G27" s="75">
        <f>F27/E27</f>
        <v>-0.1013215859030837</v>
      </c>
      <c r="H27" s="15"/>
    </row>
    <row r="28" spans="1:8" ht="15.75" x14ac:dyDescent="0.25">
      <c r="A28" s="93" t="s">
        <v>127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2</v>
      </c>
      <c r="E29" s="74">
        <v>65397</v>
      </c>
      <c r="F29" s="74">
        <v>27272</v>
      </c>
      <c r="G29" s="75">
        <f>F29/E29</f>
        <v>0.41702218756212056</v>
      </c>
      <c r="H29" s="15"/>
    </row>
    <row r="30" spans="1:8" ht="15.75" x14ac:dyDescent="0.25">
      <c r="A30" s="70" t="s">
        <v>122</v>
      </c>
      <c r="B30" s="13"/>
      <c r="C30" s="14"/>
      <c r="D30" s="73">
        <v>1</v>
      </c>
      <c r="E30" s="74">
        <v>23455</v>
      </c>
      <c r="F30" s="74">
        <v>14725.5</v>
      </c>
      <c r="G30" s="75">
        <f>F30/E30</f>
        <v>0.62781922830952885</v>
      </c>
      <c r="H30" s="15"/>
    </row>
    <row r="31" spans="1:8" ht="15.75" x14ac:dyDescent="0.25">
      <c r="A31" s="70" t="s">
        <v>128</v>
      </c>
      <c r="B31" s="13"/>
      <c r="C31" s="14"/>
      <c r="D31" s="73"/>
      <c r="E31" s="76"/>
      <c r="F31" s="74"/>
      <c r="G31" s="75"/>
      <c r="H31" s="15"/>
    </row>
    <row r="32" spans="1:8" ht="15.75" x14ac:dyDescent="0.25">
      <c r="A32" s="70" t="s">
        <v>155</v>
      </c>
      <c r="B32" s="13"/>
      <c r="C32" s="14"/>
      <c r="D32" s="73"/>
      <c r="E32" s="76"/>
      <c r="F32" s="74"/>
      <c r="G32" s="75"/>
      <c r="H32" s="15"/>
    </row>
    <row r="33" spans="1:8" ht="15.75" x14ac:dyDescent="0.25">
      <c r="A33" s="70" t="s">
        <v>58</v>
      </c>
      <c r="B33" s="13"/>
      <c r="C33" s="14"/>
      <c r="D33" s="73">
        <v>22</v>
      </c>
      <c r="E33" s="76">
        <v>1548522</v>
      </c>
      <c r="F33" s="76">
        <v>322905.5</v>
      </c>
      <c r="G33" s="75">
        <f>F33/E33</f>
        <v>0.20852496767885764</v>
      </c>
      <c r="H33" s="15"/>
    </row>
    <row r="34" spans="1:8" ht="15.75" x14ac:dyDescent="0.25">
      <c r="A34" s="93" t="s">
        <v>152</v>
      </c>
      <c r="B34" s="13"/>
      <c r="C34" s="14"/>
      <c r="D34" s="73"/>
      <c r="E34" s="74"/>
      <c r="F34" s="74"/>
      <c r="G34" s="75"/>
      <c r="H34" s="15"/>
    </row>
    <row r="35" spans="1:8" ht="15.75" x14ac:dyDescent="0.25">
      <c r="A35" s="93" t="s">
        <v>99</v>
      </c>
      <c r="B35" s="13"/>
      <c r="C35" s="14"/>
      <c r="D35" s="73">
        <v>2</v>
      </c>
      <c r="E35" s="74">
        <v>256373</v>
      </c>
      <c r="F35" s="74">
        <v>50160</v>
      </c>
      <c r="G35" s="75">
        <f>F35/E35</f>
        <v>0.19565242829783167</v>
      </c>
      <c r="H35" s="15"/>
    </row>
    <row r="36" spans="1:8" x14ac:dyDescent="0.2">
      <c r="A36" s="16" t="s">
        <v>28</v>
      </c>
      <c r="B36" s="13"/>
      <c r="C36" s="14"/>
      <c r="D36" s="77"/>
      <c r="E36" s="78">
        <v>316150</v>
      </c>
      <c r="F36" s="74">
        <v>53684</v>
      </c>
      <c r="G36" s="79"/>
      <c r="H36" s="15"/>
    </row>
    <row r="37" spans="1:8" x14ac:dyDescent="0.2">
      <c r="A37" s="16" t="s">
        <v>29</v>
      </c>
      <c r="B37" s="13"/>
      <c r="C37" s="14"/>
      <c r="D37" s="77"/>
      <c r="E37" s="78"/>
      <c r="F37" s="74"/>
      <c r="G37" s="79"/>
      <c r="H37" s="15"/>
    </row>
    <row r="38" spans="1:8" x14ac:dyDescent="0.2">
      <c r="A38" s="16" t="s">
        <v>30</v>
      </c>
      <c r="B38" s="13"/>
      <c r="C38" s="14"/>
      <c r="D38" s="77"/>
      <c r="E38" s="78"/>
      <c r="F38" s="76"/>
      <c r="G38" s="79"/>
      <c r="H38" s="15"/>
    </row>
    <row r="39" spans="1:8" x14ac:dyDescent="0.2">
      <c r="A39" s="17"/>
      <c r="B39" s="18"/>
      <c r="C39" s="21"/>
      <c r="D39" s="77"/>
      <c r="E39" s="80"/>
      <c r="F39" s="80"/>
      <c r="G39" s="79"/>
      <c r="H39" s="15"/>
    </row>
    <row r="40" spans="1:8" ht="15.75" x14ac:dyDescent="0.25">
      <c r="A40" s="19" t="s">
        <v>31</v>
      </c>
      <c r="B40" s="20"/>
      <c r="C40" s="22"/>
      <c r="D40" s="81">
        <f>SUM(D9:D39)</f>
        <v>79</v>
      </c>
      <c r="E40" s="82">
        <f>SUM(E9:E39)</f>
        <v>13753377</v>
      </c>
      <c r="F40" s="82">
        <f>SUM(F9:F39)</f>
        <v>3414579.4299999997</v>
      </c>
      <c r="G40" s="83">
        <f>F40/E40</f>
        <v>0.24827207383321201</v>
      </c>
      <c r="H40" s="2"/>
    </row>
    <row r="41" spans="1:8" ht="15.75" x14ac:dyDescent="0.25">
      <c r="A41" s="22"/>
      <c r="B41" s="22"/>
      <c r="C41" s="24"/>
      <c r="D41" s="84"/>
      <c r="E41" s="85"/>
      <c r="F41" s="86"/>
      <c r="G41" s="86"/>
      <c r="H41" s="2"/>
    </row>
    <row r="42" spans="1:8" ht="18" x14ac:dyDescent="0.25">
      <c r="A42" s="23" t="s">
        <v>32</v>
      </c>
      <c r="B42" s="24"/>
      <c r="C42" s="26"/>
      <c r="D42" s="25"/>
      <c r="E42" s="87"/>
      <c r="F42" s="88"/>
      <c r="G42" s="88"/>
      <c r="H42" s="2"/>
    </row>
    <row r="43" spans="1:8" ht="15.75" x14ac:dyDescent="0.25">
      <c r="A43" s="26"/>
      <c r="B43" s="26"/>
      <c r="C43" s="26"/>
      <c r="D43" s="89"/>
      <c r="E43" s="25" t="s">
        <v>137</v>
      </c>
      <c r="F43" s="25" t="s">
        <v>137</v>
      </c>
      <c r="G43" s="25" t="s">
        <v>5</v>
      </c>
      <c r="H43" s="2"/>
    </row>
    <row r="44" spans="1:8" ht="15.75" x14ac:dyDescent="0.25">
      <c r="A44" s="26"/>
      <c r="B44" s="26"/>
      <c r="C44" s="14"/>
      <c r="D44" s="89" t="s">
        <v>6</v>
      </c>
      <c r="E44" s="90" t="s">
        <v>138</v>
      </c>
      <c r="F44" s="88" t="s">
        <v>8</v>
      </c>
      <c r="G44" s="88" t="s">
        <v>139</v>
      </c>
      <c r="H44" s="15"/>
    </row>
    <row r="45" spans="1:8" ht="15.75" x14ac:dyDescent="0.25">
      <c r="A45" s="27" t="s">
        <v>33</v>
      </c>
      <c r="B45" s="28"/>
      <c r="C45" s="14"/>
      <c r="D45" s="73">
        <v>178</v>
      </c>
      <c r="E45" s="74">
        <v>25581723.449999999</v>
      </c>
      <c r="F45" s="74">
        <v>1470547.55</v>
      </c>
      <c r="G45" s="75">
        <f t="shared" ref="G45:G51" si="1">1-(+F45/E45)</f>
        <v>0.94251569668970059</v>
      </c>
      <c r="H45" s="15"/>
    </row>
    <row r="46" spans="1:8" ht="15.75" x14ac:dyDescent="0.25">
      <c r="A46" s="27" t="s">
        <v>34</v>
      </c>
      <c r="B46" s="28"/>
      <c r="C46" s="14"/>
      <c r="D46" s="73">
        <v>6</v>
      </c>
      <c r="E46" s="74">
        <v>2660370.2999999998</v>
      </c>
      <c r="F46" s="74">
        <v>170516.15</v>
      </c>
      <c r="G46" s="75">
        <f t="shared" si="1"/>
        <v>0.93590510689432971</v>
      </c>
      <c r="H46" s="15"/>
    </row>
    <row r="47" spans="1:8" ht="15.75" x14ac:dyDescent="0.25">
      <c r="A47" s="27" t="s">
        <v>35</v>
      </c>
      <c r="B47" s="28"/>
      <c r="C47" s="14"/>
      <c r="D47" s="73">
        <v>308</v>
      </c>
      <c r="E47" s="74">
        <v>25151416.75</v>
      </c>
      <c r="F47" s="74">
        <v>1450180.34</v>
      </c>
      <c r="G47" s="75">
        <f t="shared" si="1"/>
        <v>0.94234200186754891</v>
      </c>
      <c r="H47" s="15"/>
    </row>
    <row r="48" spans="1:8" ht="15.75" x14ac:dyDescent="0.25">
      <c r="A48" s="27" t="s">
        <v>36</v>
      </c>
      <c r="B48" s="28"/>
      <c r="C48" s="14"/>
      <c r="D48" s="73">
        <v>23</v>
      </c>
      <c r="E48" s="74">
        <v>833631.5</v>
      </c>
      <c r="F48" s="74">
        <v>64017.5</v>
      </c>
      <c r="G48" s="75">
        <f t="shared" si="1"/>
        <v>0.92320647672262868</v>
      </c>
      <c r="H48" s="15"/>
    </row>
    <row r="49" spans="1:8" ht="15.75" x14ac:dyDescent="0.25">
      <c r="A49" s="27" t="s">
        <v>37</v>
      </c>
      <c r="B49" s="28"/>
      <c r="C49" s="14"/>
      <c r="D49" s="73">
        <v>130</v>
      </c>
      <c r="E49" s="74">
        <v>8945517.9399999995</v>
      </c>
      <c r="F49" s="74">
        <v>609725.02</v>
      </c>
      <c r="G49" s="75">
        <f t="shared" si="1"/>
        <v>0.93184016575791473</v>
      </c>
      <c r="H49" s="15"/>
    </row>
    <row r="50" spans="1:8" ht="15.75" x14ac:dyDescent="0.25">
      <c r="A50" s="27" t="s">
        <v>38</v>
      </c>
      <c r="B50" s="28"/>
      <c r="C50" s="14"/>
      <c r="D50" s="73">
        <v>3</v>
      </c>
      <c r="E50" s="74">
        <v>197357</v>
      </c>
      <c r="F50" s="74">
        <v>16829</v>
      </c>
      <c r="G50" s="75">
        <f t="shared" si="1"/>
        <v>0.9147281322679206</v>
      </c>
      <c r="H50" s="15"/>
    </row>
    <row r="51" spans="1:8" ht="15.75" x14ac:dyDescent="0.25">
      <c r="A51" s="27" t="s">
        <v>39</v>
      </c>
      <c r="B51" s="28"/>
      <c r="C51" s="14"/>
      <c r="D51" s="73">
        <v>23</v>
      </c>
      <c r="E51" s="74">
        <v>1915975</v>
      </c>
      <c r="F51" s="74">
        <v>193165</v>
      </c>
      <c r="G51" s="75">
        <f t="shared" si="1"/>
        <v>0.89918187867795774</v>
      </c>
      <c r="H51" s="15"/>
    </row>
    <row r="52" spans="1:8" ht="15.75" x14ac:dyDescent="0.25">
      <c r="A52" s="27" t="s">
        <v>40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41</v>
      </c>
      <c r="B53" s="28"/>
      <c r="C53" s="14"/>
      <c r="D53" s="73">
        <v>4</v>
      </c>
      <c r="E53" s="74">
        <v>255900</v>
      </c>
      <c r="F53" s="74">
        <v>-3400</v>
      </c>
      <c r="G53" s="75">
        <f>1-(+F53/E53)</f>
        <v>1.0132864400156312</v>
      </c>
      <c r="H53" s="15"/>
    </row>
    <row r="54" spans="1:8" ht="15.75" x14ac:dyDescent="0.25">
      <c r="A54" s="29" t="s">
        <v>60</v>
      </c>
      <c r="B54" s="30"/>
      <c r="C54" s="14"/>
      <c r="D54" s="73">
        <v>2</v>
      </c>
      <c r="E54" s="74">
        <v>93700</v>
      </c>
      <c r="F54" s="74">
        <v>20900</v>
      </c>
      <c r="G54" s="75">
        <f>1-(+F54/E54)</f>
        <v>0.77694770544290281</v>
      </c>
      <c r="H54" s="15"/>
    </row>
    <row r="55" spans="1:8" ht="15.75" x14ac:dyDescent="0.25">
      <c r="A55" s="27" t="s">
        <v>61</v>
      </c>
      <c r="B55" s="30"/>
      <c r="C55" s="14"/>
      <c r="D55" s="73">
        <v>1181</v>
      </c>
      <c r="E55" s="74">
        <v>102959137.19</v>
      </c>
      <c r="F55" s="74">
        <v>11427299.65</v>
      </c>
      <c r="G55" s="75">
        <f>1-(+F55/E55)</f>
        <v>0.88901131107079745</v>
      </c>
      <c r="H55" s="15"/>
    </row>
    <row r="56" spans="1:8" ht="15.75" x14ac:dyDescent="0.25">
      <c r="A56" s="27" t="s">
        <v>62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31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78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78"/>
      <c r="F60" s="76"/>
      <c r="G60" s="79"/>
      <c r="H60" s="15"/>
    </row>
    <row r="61" spans="1:8" ht="15.75" x14ac:dyDescent="0.25">
      <c r="A61" s="32"/>
      <c r="B61" s="18"/>
      <c r="C61" s="21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33"/>
      <c r="D62" s="81">
        <f>SUM(D45:D58)</f>
        <v>1858</v>
      </c>
      <c r="E62" s="82">
        <f>SUM(E45:E61)</f>
        <v>168594729.13</v>
      </c>
      <c r="F62" s="82">
        <f>SUM(F45:F61)</f>
        <v>15419780.210000001</v>
      </c>
      <c r="G62" s="83">
        <f>1-(+F62/E62)</f>
        <v>0.90853936959019566</v>
      </c>
      <c r="H62" s="2"/>
    </row>
    <row r="63" spans="1:8" ht="18" x14ac:dyDescent="0.25">
      <c r="A63" s="33"/>
      <c r="B63" s="33"/>
      <c r="C63" s="36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36"/>
      <c r="E64" s="36"/>
      <c r="F64" s="37">
        <f>F62+F40</f>
        <v>18834359.640000001</v>
      </c>
      <c r="G64" s="36"/>
      <c r="H64" s="2"/>
    </row>
    <row r="65" spans="1:8" ht="8.25" customHeight="1" x14ac:dyDescent="0.25">
      <c r="A65" s="35"/>
      <c r="B65" s="36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102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8</v>
      </c>
      <c r="E10" s="99">
        <v>2731181</v>
      </c>
      <c r="F10" s="74">
        <v>546708</v>
      </c>
      <c r="G10" s="100">
        <f>F10/E10</f>
        <v>0.20017274578286828</v>
      </c>
      <c r="H10" s="15"/>
    </row>
    <row r="11" spans="1:8" ht="15.75" x14ac:dyDescent="0.25">
      <c r="A11" s="93" t="s">
        <v>105</v>
      </c>
      <c r="B11" s="13"/>
      <c r="C11" s="14"/>
      <c r="D11" s="73">
        <v>10</v>
      </c>
      <c r="E11" s="99">
        <v>449127</v>
      </c>
      <c r="F11" s="74">
        <v>119944.5</v>
      </c>
      <c r="G11" s="100">
        <f>F11/E11</f>
        <v>0.26706143251240738</v>
      </c>
      <c r="H11" s="15"/>
    </row>
    <row r="12" spans="1:8" ht="15.75" x14ac:dyDescent="0.25">
      <c r="A12" s="93" t="s">
        <v>67</v>
      </c>
      <c r="B12" s="13"/>
      <c r="C12" s="14"/>
      <c r="D12" s="73"/>
      <c r="E12" s="99"/>
      <c r="F12" s="74"/>
      <c r="G12" s="100"/>
      <c r="H12" s="15"/>
    </row>
    <row r="13" spans="1:8" ht="15.75" x14ac:dyDescent="0.25">
      <c r="A13" s="93" t="s">
        <v>109</v>
      </c>
      <c r="B13" s="13"/>
      <c r="C13" s="14"/>
      <c r="D13" s="73"/>
      <c r="E13" s="99"/>
      <c r="F13" s="74"/>
      <c r="G13" s="100"/>
      <c r="H13" s="15"/>
    </row>
    <row r="14" spans="1:8" ht="15.75" x14ac:dyDescent="0.25">
      <c r="A14" s="93" t="s">
        <v>25</v>
      </c>
      <c r="B14" s="13"/>
      <c r="C14" s="14"/>
      <c r="D14" s="73">
        <v>2</v>
      </c>
      <c r="E14" s="99">
        <v>492221</v>
      </c>
      <c r="F14" s="74">
        <v>168313.5</v>
      </c>
      <c r="G14" s="100">
        <f>F14/E14</f>
        <v>0.34194701160657509</v>
      </c>
      <c r="H14" s="15"/>
    </row>
    <row r="15" spans="1:8" ht="15.75" x14ac:dyDescent="0.25">
      <c r="A15" s="93" t="s">
        <v>53</v>
      </c>
      <c r="B15" s="13"/>
      <c r="C15" s="14"/>
      <c r="D15" s="73"/>
      <c r="E15" s="99"/>
      <c r="F15" s="74"/>
      <c r="G15" s="100"/>
      <c r="H15" s="15"/>
    </row>
    <row r="16" spans="1:8" ht="15.75" x14ac:dyDescent="0.25">
      <c r="A16" s="93" t="s">
        <v>10</v>
      </c>
      <c r="B16" s="13"/>
      <c r="C16" s="14"/>
      <c r="D16" s="73"/>
      <c r="E16" s="99"/>
      <c r="F16" s="74"/>
      <c r="G16" s="100"/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99">
        <v>896696</v>
      </c>
      <c r="F17" s="74">
        <v>226153</v>
      </c>
      <c r="G17" s="75">
        <f t="shared" ref="G17:G23" si="0">F17/E17</f>
        <v>0.25220699099806398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99">
        <v>1254688</v>
      </c>
      <c r="F18" s="74">
        <v>240948</v>
      </c>
      <c r="G18" s="100">
        <f t="shared" si="0"/>
        <v>0.19203818000969164</v>
      </c>
      <c r="H18" s="15"/>
    </row>
    <row r="19" spans="1:8" ht="15.75" x14ac:dyDescent="0.25">
      <c r="A19" s="93" t="s">
        <v>54</v>
      </c>
      <c r="B19" s="13"/>
      <c r="C19" s="14"/>
      <c r="D19" s="73">
        <v>2</v>
      </c>
      <c r="E19" s="99">
        <v>551176</v>
      </c>
      <c r="F19" s="74">
        <v>161627.5</v>
      </c>
      <c r="G19" s="75">
        <f t="shared" si="0"/>
        <v>0.2932411788611986</v>
      </c>
      <c r="H19" s="15"/>
    </row>
    <row r="20" spans="1:8" ht="15.75" x14ac:dyDescent="0.25">
      <c r="A20" s="93" t="s">
        <v>17</v>
      </c>
      <c r="B20" s="13"/>
      <c r="C20" s="14"/>
      <c r="D20" s="73"/>
      <c r="E20" s="99"/>
      <c r="F20" s="74"/>
      <c r="G20" s="75"/>
      <c r="H20" s="15"/>
    </row>
    <row r="21" spans="1:8" ht="15.75" x14ac:dyDescent="0.25">
      <c r="A21" s="93" t="s">
        <v>118</v>
      </c>
      <c r="B21" s="13"/>
      <c r="C21" s="14"/>
      <c r="D21" s="73"/>
      <c r="E21" s="99"/>
      <c r="F21" s="74"/>
      <c r="G21" s="75"/>
      <c r="H21" s="15"/>
    </row>
    <row r="22" spans="1:8" ht="15.75" x14ac:dyDescent="0.25">
      <c r="A22" s="93" t="s">
        <v>55</v>
      </c>
      <c r="B22" s="13"/>
      <c r="C22" s="14"/>
      <c r="D22" s="73">
        <v>8</v>
      </c>
      <c r="E22" s="99">
        <v>3066020</v>
      </c>
      <c r="F22" s="74">
        <v>1485792.5</v>
      </c>
      <c r="G22" s="75">
        <f t="shared" si="0"/>
        <v>0.48459974168465958</v>
      </c>
      <c r="H22" s="15"/>
    </row>
    <row r="23" spans="1:8" ht="15.75" x14ac:dyDescent="0.25">
      <c r="A23" s="93" t="s">
        <v>56</v>
      </c>
      <c r="B23" s="13"/>
      <c r="C23" s="14"/>
      <c r="D23" s="73">
        <v>3</v>
      </c>
      <c r="E23" s="99">
        <v>773838</v>
      </c>
      <c r="F23" s="74">
        <v>60415.5</v>
      </c>
      <c r="G23" s="75">
        <f t="shared" si="0"/>
        <v>7.8072542315058197E-2</v>
      </c>
      <c r="H23" s="15"/>
    </row>
    <row r="24" spans="1:8" ht="15.75" x14ac:dyDescent="0.25">
      <c r="A24" s="94" t="s">
        <v>20</v>
      </c>
      <c r="B24" s="13"/>
      <c r="C24" s="14"/>
      <c r="D24" s="73">
        <v>4</v>
      </c>
      <c r="E24" s="99">
        <v>746648</v>
      </c>
      <c r="F24" s="74">
        <v>180663</v>
      </c>
      <c r="G24" s="75">
        <f>F24/E24</f>
        <v>0.2419654241356034</v>
      </c>
      <c r="H24" s="15"/>
    </row>
    <row r="25" spans="1:8" ht="15.75" x14ac:dyDescent="0.25">
      <c r="A25" s="94" t="s">
        <v>21</v>
      </c>
      <c r="B25" s="13"/>
      <c r="C25" s="14"/>
      <c r="D25" s="73">
        <v>13</v>
      </c>
      <c r="E25" s="99">
        <v>287425</v>
      </c>
      <c r="F25" s="74">
        <v>287425</v>
      </c>
      <c r="G25" s="75">
        <f>F25/E25</f>
        <v>1</v>
      </c>
      <c r="H25" s="15"/>
    </row>
    <row r="26" spans="1:8" ht="15.75" x14ac:dyDescent="0.25">
      <c r="A26" s="70" t="s">
        <v>22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23</v>
      </c>
      <c r="B27" s="13"/>
      <c r="C27" s="14"/>
      <c r="D27" s="73"/>
      <c r="E27" s="99">
        <v>72184</v>
      </c>
      <c r="F27" s="74">
        <v>30964</v>
      </c>
      <c r="G27" s="75">
        <f>F27/E27</f>
        <v>0.42895932616646348</v>
      </c>
      <c r="H27" s="15"/>
    </row>
    <row r="28" spans="1:8" ht="15.75" x14ac:dyDescent="0.25">
      <c r="A28" s="93" t="s">
        <v>127</v>
      </c>
      <c r="B28" s="13"/>
      <c r="C28" s="14"/>
      <c r="D28" s="73"/>
      <c r="E28" s="99"/>
      <c r="F28" s="74"/>
      <c r="G28" s="100"/>
      <c r="H28" s="15"/>
    </row>
    <row r="29" spans="1:8" ht="15.75" x14ac:dyDescent="0.25">
      <c r="A29" s="70" t="s">
        <v>24</v>
      </c>
      <c r="B29" s="13"/>
      <c r="C29" s="14"/>
      <c r="D29" s="73">
        <v>2</v>
      </c>
      <c r="E29" s="99">
        <v>206026</v>
      </c>
      <c r="F29" s="74">
        <v>92582.5</v>
      </c>
      <c r="G29" s="75">
        <f>F29/E29</f>
        <v>0.4493728946831953</v>
      </c>
      <c r="H29" s="15"/>
    </row>
    <row r="30" spans="1:8" ht="15.75" x14ac:dyDescent="0.25">
      <c r="A30" s="70" t="s">
        <v>122</v>
      </c>
      <c r="B30" s="13"/>
      <c r="C30" s="14"/>
      <c r="D30" s="101"/>
      <c r="E30" s="99"/>
      <c r="F30" s="99"/>
      <c r="G30" s="102"/>
      <c r="H30" s="15"/>
    </row>
    <row r="31" spans="1:8" ht="15.75" x14ac:dyDescent="0.25">
      <c r="A31" s="70" t="s">
        <v>128</v>
      </c>
      <c r="B31" s="13"/>
      <c r="C31" s="14"/>
      <c r="D31" s="73"/>
      <c r="E31" s="103"/>
      <c r="F31" s="74"/>
      <c r="G31" s="100"/>
      <c r="H31" s="15"/>
    </row>
    <row r="32" spans="1:8" ht="15.75" x14ac:dyDescent="0.25">
      <c r="A32" s="70" t="s">
        <v>155</v>
      </c>
      <c r="B32" s="13"/>
      <c r="C32" s="14"/>
      <c r="D32" s="73">
        <v>1</v>
      </c>
      <c r="E32" s="103">
        <v>177888</v>
      </c>
      <c r="F32" s="74">
        <v>28167</v>
      </c>
      <c r="G32" s="100">
        <f>F32/E32</f>
        <v>0.1583412034538586</v>
      </c>
      <c r="H32" s="15"/>
    </row>
    <row r="33" spans="1:8" ht="15.75" x14ac:dyDescent="0.25">
      <c r="A33" s="70" t="s">
        <v>58</v>
      </c>
      <c r="B33" s="13"/>
      <c r="C33" s="14"/>
      <c r="D33" s="73">
        <v>5</v>
      </c>
      <c r="E33" s="103">
        <v>1172873</v>
      </c>
      <c r="F33" s="76">
        <v>229285.5</v>
      </c>
      <c r="G33" s="100">
        <f>F33/E33</f>
        <v>0.19549047509832693</v>
      </c>
      <c r="H33" s="15"/>
    </row>
    <row r="34" spans="1:8" ht="15.75" x14ac:dyDescent="0.25">
      <c r="A34" s="93" t="s">
        <v>152</v>
      </c>
      <c r="B34" s="13"/>
      <c r="C34" s="14"/>
      <c r="D34" s="73">
        <v>2</v>
      </c>
      <c r="E34" s="99">
        <v>342463</v>
      </c>
      <c r="F34" s="74">
        <v>84953.5</v>
      </c>
      <c r="G34" s="100">
        <f>F34/E34</f>
        <v>0.24806621445236421</v>
      </c>
      <c r="H34" s="15"/>
    </row>
    <row r="35" spans="1:8" ht="15.75" x14ac:dyDescent="0.25">
      <c r="A35" s="93" t="s">
        <v>99</v>
      </c>
      <c r="B35" s="13"/>
      <c r="C35" s="14"/>
      <c r="D35" s="73"/>
      <c r="E35" s="99"/>
      <c r="F35" s="74"/>
      <c r="G35" s="100"/>
      <c r="H35" s="15"/>
    </row>
    <row r="36" spans="1:8" x14ac:dyDescent="0.2">
      <c r="A36" s="16" t="s">
        <v>28</v>
      </c>
      <c r="B36" s="13"/>
      <c r="C36" s="14"/>
      <c r="D36" s="77"/>
      <c r="E36" s="103"/>
      <c r="F36" s="76"/>
      <c r="G36" s="79"/>
      <c r="H36" s="15"/>
    </row>
    <row r="37" spans="1:8" x14ac:dyDescent="0.2">
      <c r="A37" s="16" t="s">
        <v>29</v>
      </c>
      <c r="B37" s="13"/>
      <c r="C37" s="14"/>
      <c r="D37" s="77"/>
      <c r="E37" s="103"/>
      <c r="F37" s="76"/>
      <c r="G37" s="79"/>
      <c r="H37" s="15"/>
    </row>
    <row r="38" spans="1:8" x14ac:dyDescent="0.2">
      <c r="A38" s="16" t="s">
        <v>30</v>
      </c>
      <c r="B38" s="13"/>
      <c r="C38" s="14"/>
      <c r="D38" s="77"/>
      <c r="E38" s="99"/>
      <c r="F38" s="74"/>
      <c r="G38" s="79"/>
      <c r="H38" s="15"/>
    </row>
    <row r="39" spans="1:8" x14ac:dyDescent="0.2">
      <c r="A39" s="17"/>
      <c r="B39" s="18"/>
      <c r="C39" s="21"/>
      <c r="D39" s="77"/>
      <c r="E39" s="80"/>
      <c r="F39" s="80"/>
      <c r="G39" s="79"/>
      <c r="H39" s="15"/>
    </row>
    <row r="40" spans="1:8" ht="15.75" x14ac:dyDescent="0.25">
      <c r="A40" s="19" t="s">
        <v>31</v>
      </c>
      <c r="B40" s="20"/>
      <c r="C40" s="22"/>
      <c r="D40" s="81">
        <f>SUM(D9:D39)</f>
        <v>64</v>
      </c>
      <c r="E40" s="82">
        <f>SUM(E9:E39)</f>
        <v>13220454</v>
      </c>
      <c r="F40" s="82">
        <f>SUM(F9:F39)</f>
        <v>3943943</v>
      </c>
      <c r="G40" s="83">
        <f>F40/E40</f>
        <v>0.2983212981944493</v>
      </c>
      <c r="H40" s="2"/>
    </row>
    <row r="41" spans="1:8" ht="15.75" x14ac:dyDescent="0.25">
      <c r="A41" s="22"/>
      <c r="B41" s="22"/>
      <c r="C41" s="24"/>
      <c r="D41" s="84"/>
      <c r="E41" s="85"/>
      <c r="F41" s="86"/>
      <c r="G41" s="86"/>
      <c r="H41" s="2"/>
    </row>
    <row r="42" spans="1:8" ht="18" x14ac:dyDescent="0.25">
      <c r="A42" s="23" t="s">
        <v>32</v>
      </c>
      <c r="B42" s="24"/>
      <c r="C42" s="26"/>
      <c r="D42" s="25"/>
      <c r="E42" s="87"/>
      <c r="F42" s="88"/>
      <c r="G42" s="88"/>
      <c r="H42" s="2"/>
    </row>
    <row r="43" spans="1:8" ht="15.75" x14ac:dyDescent="0.25">
      <c r="A43" s="26"/>
      <c r="B43" s="26"/>
      <c r="C43" s="26"/>
      <c r="D43" s="89"/>
      <c r="E43" s="25" t="s">
        <v>137</v>
      </c>
      <c r="F43" s="25" t="s">
        <v>137</v>
      </c>
      <c r="G43" s="25" t="s">
        <v>5</v>
      </c>
      <c r="H43" s="2"/>
    </row>
    <row r="44" spans="1:8" ht="15.75" x14ac:dyDescent="0.25">
      <c r="A44" s="26"/>
      <c r="B44" s="26"/>
      <c r="C44" s="14"/>
      <c r="D44" s="89" t="s">
        <v>6</v>
      </c>
      <c r="E44" s="90" t="s">
        <v>138</v>
      </c>
      <c r="F44" s="88" t="s">
        <v>8</v>
      </c>
      <c r="G44" s="88" t="s">
        <v>139</v>
      </c>
      <c r="H44" s="15"/>
    </row>
    <row r="45" spans="1:8" ht="15.75" x14ac:dyDescent="0.25">
      <c r="A45" s="27" t="s">
        <v>33</v>
      </c>
      <c r="B45" s="28"/>
      <c r="C45" s="14"/>
      <c r="D45" s="73">
        <v>52</v>
      </c>
      <c r="E45" s="74">
        <v>6695890.5999999996</v>
      </c>
      <c r="F45" s="74">
        <v>402315.71</v>
      </c>
      <c r="G45" s="75">
        <f>1-(+F45/E45)</f>
        <v>0.9399160270031891</v>
      </c>
      <c r="H45" s="15"/>
    </row>
    <row r="46" spans="1:8" ht="15.75" x14ac:dyDescent="0.25">
      <c r="A46" s="27" t="s">
        <v>34</v>
      </c>
      <c r="B46" s="28"/>
      <c r="C46" s="14"/>
      <c r="D46" s="73">
        <v>10</v>
      </c>
      <c r="E46" s="74">
        <v>4070420.78</v>
      </c>
      <c r="F46" s="74">
        <v>448873.84</v>
      </c>
      <c r="G46" s="75">
        <f t="shared" ref="G46:G55" si="1">1-(+F46/E46)</f>
        <v>0.88972298829508234</v>
      </c>
      <c r="H46" s="15"/>
    </row>
    <row r="47" spans="1:8" ht="15.75" x14ac:dyDescent="0.25">
      <c r="A47" s="27" t="s">
        <v>35</v>
      </c>
      <c r="B47" s="28"/>
      <c r="C47" s="14"/>
      <c r="D47" s="73">
        <v>148</v>
      </c>
      <c r="E47" s="74">
        <v>11201926.6</v>
      </c>
      <c r="F47" s="74">
        <v>802295.67</v>
      </c>
      <c r="G47" s="75">
        <f t="shared" si="1"/>
        <v>0.92837877816482028</v>
      </c>
      <c r="H47" s="15"/>
    </row>
    <row r="48" spans="1:8" ht="15.75" x14ac:dyDescent="0.25">
      <c r="A48" s="27" t="s">
        <v>36</v>
      </c>
      <c r="B48" s="28"/>
      <c r="C48" s="14"/>
      <c r="D48" s="73"/>
      <c r="E48" s="74"/>
      <c r="F48" s="74"/>
      <c r="G48" s="75"/>
      <c r="H48" s="15"/>
    </row>
    <row r="49" spans="1:8" ht="15.75" x14ac:dyDescent="0.25">
      <c r="A49" s="27" t="s">
        <v>37</v>
      </c>
      <c r="B49" s="28"/>
      <c r="C49" s="14"/>
      <c r="D49" s="73">
        <v>108</v>
      </c>
      <c r="E49" s="74">
        <v>20653440.09</v>
      </c>
      <c r="F49" s="74">
        <v>1381751.79</v>
      </c>
      <c r="G49" s="75">
        <f t="shared" si="1"/>
        <v>0.93309822557506927</v>
      </c>
      <c r="H49" s="15"/>
    </row>
    <row r="50" spans="1:8" ht="15.75" x14ac:dyDescent="0.25">
      <c r="A50" s="27" t="s">
        <v>38</v>
      </c>
      <c r="B50" s="28"/>
      <c r="C50" s="14"/>
      <c r="D50" s="73">
        <v>8</v>
      </c>
      <c r="E50" s="74">
        <v>2209416</v>
      </c>
      <c r="F50" s="74">
        <v>133289</v>
      </c>
      <c r="G50" s="75">
        <f t="shared" si="1"/>
        <v>0.93967229349294112</v>
      </c>
      <c r="H50" s="15"/>
    </row>
    <row r="51" spans="1:8" ht="15.75" x14ac:dyDescent="0.25">
      <c r="A51" s="27" t="s">
        <v>39</v>
      </c>
      <c r="B51" s="28"/>
      <c r="C51" s="14"/>
      <c r="D51" s="73">
        <v>9</v>
      </c>
      <c r="E51" s="74">
        <v>2389770</v>
      </c>
      <c r="F51" s="74">
        <v>268224</v>
      </c>
      <c r="G51" s="75">
        <f t="shared" si="1"/>
        <v>0.88776158375073755</v>
      </c>
      <c r="H51" s="15"/>
    </row>
    <row r="52" spans="1:8" ht="15.75" x14ac:dyDescent="0.25">
      <c r="A52" s="27" t="s">
        <v>40</v>
      </c>
      <c r="B52" s="28"/>
      <c r="C52" s="14"/>
      <c r="D52" s="73">
        <v>2</v>
      </c>
      <c r="E52" s="74">
        <v>430950</v>
      </c>
      <c r="F52" s="74">
        <v>35500</v>
      </c>
      <c r="G52" s="75">
        <f t="shared" si="1"/>
        <v>0.91762385427543802</v>
      </c>
      <c r="H52" s="15"/>
    </row>
    <row r="53" spans="1:8" ht="15.75" x14ac:dyDescent="0.25">
      <c r="A53" s="27" t="s">
        <v>41</v>
      </c>
      <c r="B53" s="28"/>
      <c r="C53" s="14"/>
      <c r="D53" s="73">
        <v>2</v>
      </c>
      <c r="E53" s="74">
        <v>500375</v>
      </c>
      <c r="F53" s="74">
        <v>68325</v>
      </c>
      <c r="G53" s="75">
        <f t="shared" si="1"/>
        <v>0.86345241069198098</v>
      </c>
      <c r="H53" s="15"/>
    </row>
    <row r="54" spans="1:8" ht="15.75" x14ac:dyDescent="0.25">
      <c r="A54" s="29" t="s">
        <v>60</v>
      </c>
      <c r="B54" s="30"/>
      <c r="C54" s="14"/>
      <c r="D54" s="73">
        <v>3</v>
      </c>
      <c r="E54" s="74">
        <v>171800</v>
      </c>
      <c r="F54" s="74">
        <v>29800</v>
      </c>
      <c r="G54" s="75">
        <f t="shared" si="1"/>
        <v>0.82654249126891732</v>
      </c>
      <c r="H54" s="15"/>
    </row>
    <row r="55" spans="1:8" ht="15.75" x14ac:dyDescent="0.25">
      <c r="A55" s="27" t="s">
        <v>61</v>
      </c>
      <c r="B55" s="30"/>
      <c r="C55" s="14"/>
      <c r="D55" s="73">
        <v>626</v>
      </c>
      <c r="E55" s="74">
        <v>65610748.859999999</v>
      </c>
      <c r="F55" s="74">
        <v>7564471.9100000001</v>
      </c>
      <c r="G55" s="75">
        <f t="shared" si="1"/>
        <v>0.8847068195160972</v>
      </c>
      <c r="H55" s="15"/>
    </row>
    <row r="56" spans="1:8" ht="15.75" x14ac:dyDescent="0.25">
      <c r="A56" s="27" t="s">
        <v>62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31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78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21"/>
      <c r="D61" s="77"/>
      <c r="E61" s="97"/>
      <c r="F61" s="80"/>
      <c r="G61" s="79"/>
      <c r="H61" s="2"/>
    </row>
    <row r="62" spans="1:8" ht="18" x14ac:dyDescent="0.25">
      <c r="A62" s="20" t="s">
        <v>45</v>
      </c>
      <c r="B62" s="20"/>
      <c r="C62" s="39"/>
      <c r="D62" s="81">
        <f>SUM(D45:D58)</f>
        <v>968</v>
      </c>
      <c r="E62" s="82">
        <f>SUM(E45:E61)</f>
        <v>113934737.92999999</v>
      </c>
      <c r="F62" s="82">
        <f>SUM(F45:F61)</f>
        <v>11134846.92</v>
      </c>
      <c r="G62" s="83">
        <f>1-(F62/E62)</f>
        <v>0.90226995627232576</v>
      </c>
      <c r="H62" s="2"/>
    </row>
    <row r="63" spans="1:8" ht="18" x14ac:dyDescent="0.25">
      <c r="A63" s="33"/>
      <c r="B63" s="33"/>
      <c r="C63" s="39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F62+F40</f>
        <v>15078789.92</v>
      </c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6"/>
      <c r="B71" s="117"/>
      <c r="C71" s="117"/>
      <c r="D71" s="117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154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388192</v>
      </c>
      <c r="F10" s="74">
        <v>79191</v>
      </c>
      <c r="G10" s="75">
        <f>F10/E10</f>
        <v>0.20399956722446624</v>
      </c>
      <c r="H10" s="15"/>
    </row>
    <row r="11" spans="1:8" ht="15.75" x14ac:dyDescent="0.25">
      <c r="A11" s="93" t="s">
        <v>102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63</v>
      </c>
      <c r="B12" s="13"/>
      <c r="C12" s="14"/>
      <c r="D12" s="73">
        <v>1</v>
      </c>
      <c r="E12" s="74">
        <v>40506</v>
      </c>
      <c r="F12" s="74">
        <v>10678</v>
      </c>
      <c r="G12" s="75">
        <f>F12/E12</f>
        <v>0.26361526687404335</v>
      </c>
      <c r="H12" s="15"/>
    </row>
    <row r="13" spans="1:8" ht="15.75" x14ac:dyDescent="0.25">
      <c r="A13" s="93" t="s">
        <v>64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133</v>
      </c>
      <c r="B14" s="13"/>
      <c r="C14" s="14"/>
      <c r="D14" s="73">
        <v>3</v>
      </c>
      <c r="E14" s="74">
        <v>2729325</v>
      </c>
      <c r="F14" s="74">
        <v>411445</v>
      </c>
      <c r="G14" s="75">
        <f>F14/E14</f>
        <v>0.15074972749672538</v>
      </c>
      <c r="H14" s="15"/>
    </row>
    <row r="15" spans="1:8" ht="15.75" x14ac:dyDescent="0.25">
      <c r="A15" s="93" t="s">
        <v>25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113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135</v>
      </c>
      <c r="B17" s="13"/>
      <c r="C17" s="14"/>
      <c r="D17" s="73">
        <v>1</v>
      </c>
      <c r="E17" s="74">
        <v>1049197</v>
      </c>
      <c r="F17" s="74">
        <v>77205</v>
      </c>
      <c r="G17" s="75">
        <f>F17/E17</f>
        <v>7.3584846315801519E-2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699513</v>
      </c>
      <c r="F18" s="74">
        <v>110002.5</v>
      </c>
      <c r="G18" s="75">
        <f>F18/E18</f>
        <v>0.15725583370144658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103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128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160</v>
      </c>
      <c r="B22" s="13"/>
      <c r="C22" s="14"/>
      <c r="D22" s="73">
        <v>2</v>
      </c>
      <c r="E22" s="74">
        <v>705113</v>
      </c>
      <c r="F22" s="74">
        <v>137875.5</v>
      </c>
      <c r="G22" s="75">
        <f>F22/E22</f>
        <v>0.19553674375596536</v>
      </c>
      <c r="H22" s="15"/>
    </row>
    <row r="23" spans="1:8" ht="15.75" x14ac:dyDescent="0.25">
      <c r="A23" s="93" t="s">
        <v>120</v>
      </c>
      <c r="B23" s="13"/>
      <c r="C23" s="14"/>
      <c r="D23" s="73">
        <v>7</v>
      </c>
      <c r="E23" s="74">
        <v>1170578</v>
      </c>
      <c r="F23" s="74">
        <v>220600.5</v>
      </c>
      <c r="G23" s="75">
        <f>F23/E23</f>
        <v>0.18845433623389471</v>
      </c>
      <c r="H23" s="15"/>
    </row>
    <row r="24" spans="1:8" ht="15.75" x14ac:dyDescent="0.25">
      <c r="A24" s="93" t="s">
        <v>161</v>
      </c>
      <c r="B24" s="13"/>
      <c r="C24" s="14"/>
      <c r="D24" s="73">
        <v>1</v>
      </c>
      <c r="E24" s="74">
        <v>129580</v>
      </c>
      <c r="F24" s="74">
        <v>16617.5</v>
      </c>
      <c r="G24" s="75">
        <f>F24/E24</f>
        <v>0.12824124093224262</v>
      </c>
      <c r="H24" s="15"/>
    </row>
    <row r="25" spans="1:8" ht="15.75" x14ac:dyDescent="0.25">
      <c r="A25" s="94" t="s">
        <v>20</v>
      </c>
      <c r="B25" s="13"/>
      <c r="C25" s="14"/>
      <c r="D25" s="73">
        <v>1</v>
      </c>
      <c r="E25" s="74">
        <v>26327</v>
      </c>
      <c r="F25" s="74">
        <v>15457</v>
      </c>
      <c r="G25" s="75">
        <f>F25/E25</f>
        <v>0.58711588863144304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150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111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99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104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>
        <v>15000</v>
      </c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21</v>
      </c>
      <c r="E39" s="82">
        <f>SUM(E9:E38)</f>
        <v>6938331</v>
      </c>
      <c r="F39" s="82">
        <f>SUM(F9:F38)</f>
        <v>1094072</v>
      </c>
      <c r="G39" s="83">
        <f>F39/E39</f>
        <v>0.15768518394409262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137</v>
      </c>
      <c r="F42" s="25" t="s">
        <v>137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88" t="s">
        <v>139</v>
      </c>
      <c r="H43" s="2"/>
    </row>
    <row r="44" spans="1:8" ht="15.75" x14ac:dyDescent="0.25">
      <c r="A44" s="27" t="s">
        <v>33</v>
      </c>
      <c r="B44" s="28"/>
      <c r="C44" s="14"/>
      <c r="D44" s="73"/>
      <c r="E44" s="74"/>
      <c r="F44" s="74"/>
      <c r="G44" s="75"/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50</v>
      </c>
      <c r="E46" s="74">
        <v>2363439.5</v>
      </c>
      <c r="F46" s="74">
        <v>213067.08</v>
      </c>
      <c r="G46" s="75">
        <f>1-(+F46/E46)</f>
        <v>0.90984872682376683</v>
      </c>
      <c r="H46" s="15"/>
    </row>
    <row r="47" spans="1:8" ht="15.75" x14ac:dyDescent="0.25">
      <c r="A47" s="27" t="s">
        <v>36</v>
      </c>
      <c r="B47" s="28"/>
      <c r="C47" s="14"/>
      <c r="D47" s="73">
        <v>4</v>
      </c>
      <c r="E47" s="74">
        <v>1373958.5</v>
      </c>
      <c r="F47" s="74">
        <v>41573.99</v>
      </c>
      <c r="G47" s="75"/>
      <c r="H47" s="15"/>
    </row>
    <row r="48" spans="1:8" ht="15.75" x14ac:dyDescent="0.25">
      <c r="A48" s="27" t="s">
        <v>37</v>
      </c>
      <c r="B48" s="28"/>
      <c r="C48" s="14"/>
      <c r="D48" s="73">
        <v>50</v>
      </c>
      <c r="E48" s="74">
        <v>4956041</v>
      </c>
      <c r="F48" s="74">
        <v>507883.4</v>
      </c>
      <c r="G48" s="75">
        <f>1-(+F48/E48)</f>
        <v>0.89752235705878947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16</v>
      </c>
      <c r="E50" s="74">
        <v>1598850</v>
      </c>
      <c r="F50" s="74">
        <v>44100</v>
      </c>
      <c r="G50" s="75">
        <f>1-(+F50/E50)</f>
        <v>0.97241767520405287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60</v>
      </c>
      <c r="B53" s="30"/>
      <c r="C53" s="14"/>
      <c r="D53" s="73"/>
      <c r="E53" s="74"/>
      <c r="F53" s="74"/>
      <c r="G53" s="75"/>
      <c r="H53" s="15"/>
    </row>
    <row r="54" spans="1:8" ht="15.75" x14ac:dyDescent="0.25">
      <c r="A54" s="27" t="s">
        <v>61</v>
      </c>
      <c r="B54" s="30"/>
      <c r="C54" s="14"/>
      <c r="D54" s="73">
        <v>522</v>
      </c>
      <c r="E54" s="74">
        <v>42161671.899999999</v>
      </c>
      <c r="F54" s="74">
        <v>5134522.5999999996</v>
      </c>
      <c r="G54" s="75">
        <f>1-(+F54/E54)</f>
        <v>0.87821824020218708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ht="15.75" x14ac:dyDescent="0.25">
      <c r="A56" s="72" t="s">
        <v>130</v>
      </c>
      <c r="B56" s="30"/>
      <c r="C56" s="14"/>
      <c r="D56" s="73">
        <v>166</v>
      </c>
      <c r="E56" s="74">
        <v>24730388.309999999</v>
      </c>
      <c r="F56" s="74">
        <v>2571070.61</v>
      </c>
      <c r="G56" s="75">
        <f>1-(+F56/E56)</f>
        <v>0.89603597898378495</v>
      </c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808</v>
      </c>
      <c r="E62" s="82">
        <f>SUM(E44:E61)</f>
        <v>77184349.209999993</v>
      </c>
      <c r="F62" s="82">
        <f>SUM(F44:F61)</f>
        <v>8512217.6799999997</v>
      </c>
      <c r="G62" s="83">
        <f>1-(+F62/E62)</f>
        <v>0.88971575497980415</v>
      </c>
      <c r="H62" s="2"/>
    </row>
    <row r="63" spans="1:8" x14ac:dyDescent="0.2">
      <c r="A63" s="33"/>
      <c r="B63" s="33"/>
      <c r="C63" s="33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6"/>
      <c r="D64" s="36"/>
      <c r="E64" s="36"/>
      <c r="F64" s="37">
        <f>F62+F39</f>
        <v>9606289.6799999997</v>
      </c>
      <c r="G64" s="36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74"/>
      <c r="G10" s="75"/>
      <c r="H10" s="15"/>
    </row>
    <row r="11" spans="1:8" ht="15.75" x14ac:dyDescent="0.25">
      <c r="A11" s="93" t="s">
        <v>102</v>
      </c>
      <c r="B11" s="13"/>
      <c r="C11" s="14"/>
      <c r="D11" s="73">
        <v>6</v>
      </c>
      <c r="E11" s="99">
        <v>1285117</v>
      </c>
      <c r="F11" s="74">
        <v>286813.5</v>
      </c>
      <c r="G11" s="75">
        <f t="shared" ref="G11:G23" si="0">F11/E11</f>
        <v>0.2231808465688338</v>
      </c>
      <c r="H11" s="15"/>
    </row>
    <row r="12" spans="1:8" ht="15.75" x14ac:dyDescent="0.25">
      <c r="A12" s="93" t="s">
        <v>63</v>
      </c>
      <c r="B12" s="13"/>
      <c r="C12" s="14"/>
      <c r="D12" s="73"/>
      <c r="E12" s="99"/>
      <c r="F12" s="74"/>
      <c r="G12" s="75"/>
      <c r="H12" s="15"/>
    </row>
    <row r="13" spans="1:8" ht="15.75" x14ac:dyDescent="0.25">
      <c r="A13" s="93" t="s">
        <v>64</v>
      </c>
      <c r="B13" s="13"/>
      <c r="C13" s="14"/>
      <c r="D13" s="73">
        <v>1</v>
      </c>
      <c r="E13" s="99">
        <v>71370</v>
      </c>
      <c r="F13" s="74">
        <v>17667</v>
      </c>
      <c r="G13" s="75">
        <f t="shared" si="0"/>
        <v>0.24754098360655738</v>
      </c>
      <c r="H13" s="15"/>
    </row>
    <row r="14" spans="1:8" ht="15.75" x14ac:dyDescent="0.25">
      <c r="A14" s="93" t="s">
        <v>133</v>
      </c>
      <c r="B14" s="13"/>
      <c r="C14" s="14"/>
      <c r="D14" s="73">
        <v>2</v>
      </c>
      <c r="E14" s="99">
        <v>2352461</v>
      </c>
      <c r="F14" s="74">
        <v>273901.5</v>
      </c>
      <c r="G14" s="75">
        <f t="shared" si="0"/>
        <v>0.11643189833965366</v>
      </c>
      <c r="H14" s="15"/>
    </row>
    <row r="15" spans="1:8" ht="15.75" x14ac:dyDescent="0.25">
      <c r="A15" s="93" t="s">
        <v>25</v>
      </c>
      <c r="B15" s="13"/>
      <c r="C15" s="14"/>
      <c r="D15" s="73">
        <v>1</v>
      </c>
      <c r="E15" s="99">
        <v>166899</v>
      </c>
      <c r="F15" s="74">
        <v>49545</v>
      </c>
      <c r="G15" s="75">
        <f t="shared" si="0"/>
        <v>0.2968561824816206</v>
      </c>
      <c r="H15" s="15"/>
    </row>
    <row r="16" spans="1:8" ht="15.75" x14ac:dyDescent="0.25">
      <c r="A16" s="93" t="s">
        <v>113</v>
      </c>
      <c r="B16" s="13"/>
      <c r="C16" s="14"/>
      <c r="D16" s="73">
        <v>1</v>
      </c>
      <c r="E16" s="99">
        <v>88346</v>
      </c>
      <c r="F16" s="74">
        <v>36500.5</v>
      </c>
      <c r="G16" s="75">
        <f t="shared" si="0"/>
        <v>0.41315396282797184</v>
      </c>
      <c r="H16" s="15"/>
    </row>
    <row r="17" spans="1:8" ht="15.75" x14ac:dyDescent="0.25">
      <c r="A17" s="93" t="s">
        <v>135</v>
      </c>
      <c r="B17" s="13"/>
      <c r="C17" s="14"/>
      <c r="D17" s="73">
        <v>2</v>
      </c>
      <c r="E17" s="99">
        <v>292448</v>
      </c>
      <c r="F17" s="74">
        <v>41524.5</v>
      </c>
      <c r="G17" s="75">
        <f t="shared" si="0"/>
        <v>0.14198934511434511</v>
      </c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99">
        <v>324381</v>
      </c>
      <c r="F18" s="74">
        <v>16958.5</v>
      </c>
      <c r="G18" s="75">
        <f t="shared" si="0"/>
        <v>5.2279572478042796E-2</v>
      </c>
      <c r="H18" s="15"/>
    </row>
    <row r="19" spans="1:8" ht="15.75" x14ac:dyDescent="0.25">
      <c r="A19" s="93" t="s">
        <v>15</v>
      </c>
      <c r="B19" s="13"/>
      <c r="C19" s="14"/>
      <c r="D19" s="73">
        <v>3</v>
      </c>
      <c r="E19" s="99">
        <v>1336538</v>
      </c>
      <c r="F19" s="74">
        <v>346023.5</v>
      </c>
      <c r="G19" s="75">
        <f t="shared" si="0"/>
        <v>0.25889536997825724</v>
      </c>
      <c r="H19" s="15"/>
    </row>
    <row r="20" spans="1:8" ht="15.75" x14ac:dyDescent="0.25">
      <c r="A20" s="93" t="s">
        <v>103</v>
      </c>
      <c r="B20" s="13"/>
      <c r="C20" s="14"/>
      <c r="D20" s="73">
        <v>3</v>
      </c>
      <c r="E20" s="99">
        <v>347200</v>
      </c>
      <c r="F20" s="74">
        <v>438644.5</v>
      </c>
      <c r="G20" s="75">
        <f t="shared" si="0"/>
        <v>1.2633770161290323</v>
      </c>
      <c r="H20" s="15"/>
    </row>
    <row r="21" spans="1:8" ht="15.75" x14ac:dyDescent="0.25">
      <c r="A21" s="93" t="s">
        <v>128</v>
      </c>
      <c r="B21" s="13"/>
      <c r="C21" s="14"/>
      <c r="D21" s="73">
        <v>2</v>
      </c>
      <c r="E21" s="99">
        <v>287485</v>
      </c>
      <c r="F21" s="74">
        <v>43714</v>
      </c>
      <c r="G21" s="75">
        <f t="shared" si="0"/>
        <v>0.15205662904151521</v>
      </c>
      <c r="H21" s="15"/>
    </row>
    <row r="22" spans="1:8" ht="15.75" x14ac:dyDescent="0.25">
      <c r="A22" s="93" t="s">
        <v>160</v>
      </c>
      <c r="B22" s="13"/>
      <c r="C22" s="14"/>
      <c r="D22" s="73"/>
      <c r="E22" s="99"/>
      <c r="F22" s="74"/>
      <c r="G22" s="75"/>
      <c r="H22" s="15"/>
    </row>
    <row r="23" spans="1:8" ht="15.75" x14ac:dyDescent="0.25">
      <c r="A23" s="93" t="s">
        <v>120</v>
      </c>
      <c r="B23" s="13"/>
      <c r="C23" s="14"/>
      <c r="D23" s="73">
        <v>20</v>
      </c>
      <c r="E23" s="99">
        <v>2224131</v>
      </c>
      <c r="F23" s="74">
        <v>463618.5</v>
      </c>
      <c r="G23" s="75">
        <f t="shared" si="0"/>
        <v>0.2084492774930973</v>
      </c>
      <c r="H23" s="15"/>
    </row>
    <row r="24" spans="1:8" ht="15.75" x14ac:dyDescent="0.25">
      <c r="A24" s="93" t="s">
        <v>161</v>
      </c>
      <c r="B24" s="13"/>
      <c r="C24" s="14"/>
      <c r="D24" s="73"/>
      <c r="E24" s="99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642899</v>
      </c>
      <c r="F25" s="74">
        <v>189723.5</v>
      </c>
      <c r="G25" s="75">
        <f>F25/E25</f>
        <v>0.29510622974992962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74"/>
      <c r="G28" s="75"/>
      <c r="H28" s="15"/>
    </row>
    <row r="29" spans="1:8" ht="15.75" x14ac:dyDescent="0.25">
      <c r="A29" s="70" t="s">
        <v>150</v>
      </c>
      <c r="B29" s="13"/>
      <c r="C29" s="14"/>
      <c r="D29" s="73">
        <v>1</v>
      </c>
      <c r="E29" s="99">
        <v>20105</v>
      </c>
      <c r="F29" s="74">
        <v>3390.5</v>
      </c>
      <c r="G29" s="75">
        <f t="shared" ref="G29:G34" si="1">F29/E29</f>
        <v>0.16863964188012931</v>
      </c>
      <c r="H29" s="15"/>
    </row>
    <row r="30" spans="1:8" ht="15.75" x14ac:dyDescent="0.25">
      <c r="A30" s="70" t="s">
        <v>67</v>
      </c>
      <c r="B30" s="13"/>
      <c r="C30" s="14"/>
      <c r="D30" s="73">
        <v>1</v>
      </c>
      <c r="E30" s="99">
        <v>46029</v>
      </c>
      <c r="F30" s="74">
        <v>8056</v>
      </c>
      <c r="G30" s="75">
        <f t="shared" si="1"/>
        <v>0.17502009602641813</v>
      </c>
      <c r="H30" s="15"/>
    </row>
    <row r="31" spans="1:8" ht="15.75" x14ac:dyDescent="0.25">
      <c r="A31" s="70" t="s">
        <v>111</v>
      </c>
      <c r="B31" s="13"/>
      <c r="C31" s="14"/>
      <c r="D31" s="73"/>
      <c r="E31" s="99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>
        <v>1</v>
      </c>
      <c r="E32" s="99">
        <v>137136</v>
      </c>
      <c r="F32" s="74">
        <v>40283</v>
      </c>
      <c r="G32" s="75">
        <f t="shared" si="1"/>
        <v>0.29374489557811223</v>
      </c>
      <c r="H32" s="15"/>
    </row>
    <row r="33" spans="1:8" ht="15.75" x14ac:dyDescent="0.25">
      <c r="A33" s="70" t="s">
        <v>99</v>
      </c>
      <c r="B33" s="13"/>
      <c r="C33" s="14"/>
      <c r="D33" s="73">
        <v>1</v>
      </c>
      <c r="E33" s="99">
        <v>25725</v>
      </c>
      <c r="F33" s="74">
        <v>11155</v>
      </c>
      <c r="G33" s="75">
        <f t="shared" si="1"/>
        <v>0.43362487852283771</v>
      </c>
      <c r="H33" s="15"/>
    </row>
    <row r="34" spans="1:8" ht="15.75" x14ac:dyDescent="0.25">
      <c r="A34" s="70" t="s">
        <v>104</v>
      </c>
      <c r="B34" s="13"/>
      <c r="C34" s="14"/>
      <c r="D34" s="73">
        <v>7</v>
      </c>
      <c r="E34" s="99">
        <v>547314</v>
      </c>
      <c r="F34" s="74">
        <v>-18986.5</v>
      </c>
      <c r="G34" s="75">
        <f t="shared" si="1"/>
        <v>-3.4690324018753403E-2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9"/>
      <c r="F36" s="74">
        <v>500</v>
      </c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58</v>
      </c>
      <c r="E39" s="82">
        <f>SUM(E9:E38)</f>
        <v>10195584</v>
      </c>
      <c r="F39" s="82">
        <f>SUM(F9:F38)</f>
        <v>2249032.5</v>
      </c>
      <c r="G39" s="83">
        <f>F39/E39</f>
        <v>0.22058888436405408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137</v>
      </c>
      <c r="F42" s="25" t="s">
        <v>137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88" t="s">
        <v>139</v>
      </c>
      <c r="H43" s="2"/>
    </row>
    <row r="44" spans="1:8" ht="15.75" x14ac:dyDescent="0.25">
      <c r="A44" s="27" t="s">
        <v>33</v>
      </c>
      <c r="B44" s="28"/>
      <c r="C44" s="14"/>
      <c r="D44" s="73">
        <v>130</v>
      </c>
      <c r="E44" s="74">
        <v>13519622.550000001</v>
      </c>
      <c r="F44" s="74">
        <v>634391.54</v>
      </c>
      <c r="G44" s="75">
        <f>1-(+F44/E44)</f>
        <v>0.95307623880372305</v>
      </c>
      <c r="H44" s="15"/>
    </row>
    <row r="45" spans="1:8" ht="15.75" x14ac:dyDescent="0.25">
      <c r="A45" s="27" t="s">
        <v>34</v>
      </c>
      <c r="B45" s="28"/>
      <c r="C45" s="14"/>
      <c r="D45" s="73">
        <v>10</v>
      </c>
      <c r="E45" s="74">
        <v>4015866.26</v>
      </c>
      <c r="F45" s="74">
        <v>458809.65</v>
      </c>
      <c r="G45" s="75">
        <f t="shared" ref="G45:G53" si="2">1-(+F45/E45)</f>
        <v>0.88575076451873669</v>
      </c>
      <c r="H45" s="15"/>
    </row>
    <row r="46" spans="1:8" ht="15.75" x14ac:dyDescent="0.25">
      <c r="A46" s="27" t="s">
        <v>35</v>
      </c>
      <c r="B46" s="28"/>
      <c r="C46" s="14"/>
      <c r="D46" s="73">
        <v>240</v>
      </c>
      <c r="E46" s="74">
        <v>6986964.75</v>
      </c>
      <c r="F46" s="74">
        <v>506820.47</v>
      </c>
      <c r="G46" s="75">
        <f t="shared" si="2"/>
        <v>0.92746199699948395</v>
      </c>
      <c r="H46" s="15"/>
    </row>
    <row r="47" spans="1:8" ht="15.75" x14ac:dyDescent="0.25">
      <c r="A47" s="27" t="s">
        <v>36</v>
      </c>
      <c r="B47" s="28"/>
      <c r="C47" s="14"/>
      <c r="D47" s="73">
        <v>24</v>
      </c>
      <c r="E47" s="74">
        <v>965301</v>
      </c>
      <c r="F47" s="74">
        <v>108063</v>
      </c>
      <c r="G47" s="75">
        <f t="shared" si="2"/>
        <v>0.88805253490880043</v>
      </c>
      <c r="H47" s="15"/>
    </row>
    <row r="48" spans="1:8" ht="15.75" x14ac:dyDescent="0.25">
      <c r="A48" s="27" t="s">
        <v>37</v>
      </c>
      <c r="B48" s="28"/>
      <c r="C48" s="14"/>
      <c r="D48" s="73">
        <v>122</v>
      </c>
      <c r="E48" s="74">
        <v>21992959.27</v>
      </c>
      <c r="F48" s="74">
        <v>1281731.3500000001</v>
      </c>
      <c r="G48" s="75">
        <f t="shared" si="2"/>
        <v>0.94172083282360386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18</v>
      </c>
      <c r="E50" s="74">
        <v>2094705</v>
      </c>
      <c r="F50" s="74">
        <v>190480</v>
      </c>
      <c r="G50" s="75">
        <f t="shared" si="2"/>
        <v>0.90906595439453286</v>
      </c>
      <c r="H50" s="15"/>
    </row>
    <row r="51" spans="1:8" ht="15.75" x14ac:dyDescent="0.25">
      <c r="A51" s="27" t="s">
        <v>40</v>
      </c>
      <c r="B51" s="28"/>
      <c r="C51" s="14"/>
      <c r="D51" s="73">
        <v>3</v>
      </c>
      <c r="E51" s="74">
        <v>447570</v>
      </c>
      <c r="F51" s="74">
        <v>45980</v>
      </c>
      <c r="G51" s="75">
        <f t="shared" si="2"/>
        <v>0.89726746654154654</v>
      </c>
      <c r="H51" s="15"/>
    </row>
    <row r="52" spans="1:8" ht="15.75" x14ac:dyDescent="0.25">
      <c r="A52" s="27" t="s">
        <v>41</v>
      </c>
      <c r="B52" s="28"/>
      <c r="C52" s="14"/>
      <c r="D52" s="73">
        <v>5</v>
      </c>
      <c r="E52" s="74">
        <v>576050</v>
      </c>
      <c r="F52" s="74">
        <v>13675</v>
      </c>
      <c r="G52" s="75">
        <f t="shared" si="2"/>
        <v>0.97626074125509943</v>
      </c>
      <c r="H52" s="15"/>
    </row>
    <row r="53" spans="1:8" ht="15.75" x14ac:dyDescent="0.25">
      <c r="A53" s="29" t="s">
        <v>60</v>
      </c>
      <c r="B53" s="30"/>
      <c r="C53" s="14"/>
      <c r="D53" s="73">
        <v>2</v>
      </c>
      <c r="E53" s="74">
        <v>106400</v>
      </c>
      <c r="F53" s="74">
        <v>23500</v>
      </c>
      <c r="G53" s="75">
        <f t="shared" si="2"/>
        <v>0.77913533834586468</v>
      </c>
      <c r="H53" s="15"/>
    </row>
    <row r="54" spans="1:8" ht="15.75" x14ac:dyDescent="0.25">
      <c r="A54" s="27" t="s">
        <v>61</v>
      </c>
      <c r="B54" s="30"/>
      <c r="C54" s="14"/>
      <c r="D54" s="73">
        <v>1278</v>
      </c>
      <c r="E54" s="74">
        <v>92139083.680000007</v>
      </c>
      <c r="F54" s="74">
        <v>10461036.08</v>
      </c>
      <c r="G54" s="75">
        <f>1-(+F54/E54)</f>
        <v>0.88646472634423756</v>
      </c>
      <c r="H54" s="15"/>
    </row>
    <row r="55" spans="1:8" ht="15.75" x14ac:dyDescent="0.25">
      <c r="A55" s="27" t="s">
        <v>62</v>
      </c>
      <c r="B55" s="30"/>
      <c r="C55" s="14"/>
      <c r="D55" s="73">
        <v>21</v>
      </c>
      <c r="E55" s="74">
        <v>609343.07999999996</v>
      </c>
      <c r="F55" s="74">
        <v>86719.24</v>
      </c>
      <c r="G55" s="75">
        <f>1-(+F55/E55)</f>
        <v>0.85768404886127536</v>
      </c>
      <c r="H55" s="15"/>
    </row>
    <row r="56" spans="1:8" ht="15.75" x14ac:dyDescent="0.25">
      <c r="A56" s="72" t="s">
        <v>130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97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1853</v>
      </c>
      <c r="E62" s="82">
        <f>SUM(E44:E61)</f>
        <v>143453865.59</v>
      </c>
      <c r="F62" s="82">
        <f>SUM(F44:F61)</f>
        <v>13811206.33</v>
      </c>
      <c r="G62" s="83">
        <f>1-(F62/E62)</f>
        <v>0.90372370745677022</v>
      </c>
      <c r="H62" s="15"/>
    </row>
    <row r="63" spans="1:8" x14ac:dyDescent="0.2">
      <c r="A63" s="33"/>
      <c r="B63" s="33"/>
      <c r="C63" s="50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F62+F39</f>
        <v>16060238.83</v>
      </c>
      <c r="G64" s="36"/>
      <c r="H64" s="2"/>
    </row>
    <row r="65" spans="1:8" ht="18" x14ac:dyDescent="0.25">
      <c r="A65" s="38"/>
      <c r="B65" s="39"/>
      <c r="C65" s="39"/>
      <c r="D65" s="114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NOVEMBER 2021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93" t="s">
        <v>10</v>
      </c>
      <c r="B9" s="13"/>
      <c r="C9" s="14"/>
      <c r="D9" s="73">
        <v>2</v>
      </c>
      <c r="E9" s="74">
        <v>132548</v>
      </c>
      <c r="F9" s="74">
        <v>30446</v>
      </c>
      <c r="G9" s="75">
        <f>F9/E9</f>
        <v>0.22969792075323656</v>
      </c>
      <c r="H9" s="15"/>
    </row>
    <row r="10" spans="1:8" ht="15.75" customHeight="1" x14ac:dyDescent="0.3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customHeight="1" x14ac:dyDescent="0.3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customHeight="1" x14ac:dyDescent="0.3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customHeight="1" x14ac:dyDescent="0.35">
      <c r="A13" s="93" t="s">
        <v>117</v>
      </c>
      <c r="B13" s="13"/>
      <c r="C13" s="14"/>
      <c r="D13" s="73"/>
      <c r="E13" s="74"/>
      <c r="F13" s="74"/>
      <c r="G13" s="75"/>
      <c r="H13" s="15"/>
    </row>
    <row r="14" spans="1:8" ht="15.75" customHeight="1" x14ac:dyDescent="0.35">
      <c r="A14" s="93" t="s">
        <v>98</v>
      </c>
      <c r="B14" s="13"/>
      <c r="C14" s="14"/>
      <c r="D14" s="73"/>
      <c r="E14" s="74"/>
      <c r="F14" s="74"/>
      <c r="G14" s="75"/>
      <c r="H14" s="15"/>
    </row>
    <row r="15" spans="1:8" ht="15.75" customHeight="1" x14ac:dyDescent="0.35">
      <c r="A15" s="93" t="s">
        <v>57</v>
      </c>
      <c r="B15" s="13"/>
      <c r="C15" s="14"/>
      <c r="D15" s="73">
        <v>1</v>
      </c>
      <c r="E15" s="74">
        <v>42880</v>
      </c>
      <c r="F15" s="74">
        <v>7747</v>
      </c>
      <c r="G15" s="75">
        <f>F15/E15</f>
        <v>0.18066697761194031</v>
      </c>
      <c r="H15" s="15"/>
    </row>
    <row r="16" spans="1:8" ht="15.75" customHeight="1" x14ac:dyDescent="0.3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customHeight="1" x14ac:dyDescent="0.35">
      <c r="A17" s="93" t="s">
        <v>25</v>
      </c>
      <c r="B17" s="13"/>
      <c r="C17" s="14"/>
      <c r="D17" s="73"/>
      <c r="E17" s="74"/>
      <c r="F17" s="74"/>
      <c r="G17" s="75"/>
      <c r="H17" s="15"/>
    </row>
    <row r="18" spans="1:8" ht="15.75" customHeight="1" x14ac:dyDescent="0.35">
      <c r="A18" s="93" t="s">
        <v>14</v>
      </c>
      <c r="B18" s="13"/>
      <c r="C18" s="14"/>
      <c r="D18" s="73">
        <v>2</v>
      </c>
      <c r="E18" s="74">
        <v>61203</v>
      </c>
      <c r="F18" s="74">
        <v>19517.5</v>
      </c>
      <c r="G18" s="75">
        <f>F18/E18</f>
        <v>0.31889776644935708</v>
      </c>
      <c r="H18" s="15"/>
    </row>
    <row r="19" spans="1:8" ht="15.75" customHeight="1" x14ac:dyDescent="0.3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customHeight="1" x14ac:dyDescent="0.3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customHeight="1" x14ac:dyDescent="0.3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customHeight="1" x14ac:dyDescent="0.35">
      <c r="A22" s="93" t="s">
        <v>131</v>
      </c>
      <c r="B22" s="13"/>
      <c r="C22" s="14"/>
      <c r="D22" s="73"/>
      <c r="E22" s="74"/>
      <c r="F22" s="74"/>
      <c r="G22" s="75"/>
      <c r="H22" s="15"/>
    </row>
    <row r="23" spans="1:8" ht="15.75" customHeight="1" x14ac:dyDescent="0.3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customHeight="1" x14ac:dyDescent="0.3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customHeight="1" x14ac:dyDescent="0.3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customHeight="1" x14ac:dyDescent="0.3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customHeight="1" x14ac:dyDescent="0.3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customHeight="1" x14ac:dyDescent="0.3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customHeight="1" x14ac:dyDescent="0.3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customHeight="1" x14ac:dyDescent="0.35">
      <c r="A30" s="70" t="s">
        <v>114</v>
      </c>
      <c r="B30" s="13"/>
      <c r="C30" s="14"/>
      <c r="D30" s="73"/>
      <c r="E30" s="74"/>
      <c r="F30" s="74"/>
      <c r="G30" s="75"/>
      <c r="H30" s="15"/>
    </row>
    <row r="31" spans="1:8" ht="15.75" customHeight="1" x14ac:dyDescent="0.35">
      <c r="A31" s="70" t="s">
        <v>27</v>
      </c>
      <c r="B31" s="13"/>
      <c r="C31" s="14"/>
      <c r="D31" s="73">
        <v>1</v>
      </c>
      <c r="E31" s="74">
        <v>69309</v>
      </c>
      <c r="F31" s="74">
        <v>7488.5</v>
      </c>
      <c r="G31" s="75">
        <f>F31/E31</f>
        <v>0.10804513122393918</v>
      </c>
      <c r="H31" s="15"/>
    </row>
    <row r="32" spans="1:8" ht="15.75" customHeight="1" x14ac:dyDescent="0.3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customHeight="1" x14ac:dyDescent="0.35">
      <c r="A33" s="70" t="s">
        <v>121</v>
      </c>
      <c r="B33" s="13"/>
      <c r="C33" s="14"/>
      <c r="D33" s="73"/>
      <c r="E33" s="74"/>
      <c r="F33" s="74"/>
      <c r="G33" s="75"/>
      <c r="H33" s="15"/>
    </row>
    <row r="34" spans="1:8" ht="15.75" customHeight="1" x14ac:dyDescent="0.35">
      <c r="A34" s="70" t="s">
        <v>134</v>
      </c>
      <c r="B34" s="13"/>
      <c r="C34" s="14"/>
      <c r="D34" s="73"/>
      <c r="E34" s="74"/>
      <c r="F34" s="74"/>
      <c r="G34" s="75"/>
      <c r="H34" s="15"/>
    </row>
    <row r="35" spans="1:8" ht="15.75" customHeight="1" x14ac:dyDescent="0.35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ht="15.75" customHeight="1" x14ac:dyDescent="0.35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ht="15.75" customHeight="1" x14ac:dyDescent="0.35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ht="15.75" customHeight="1" x14ac:dyDescent="0.35">
      <c r="A38" s="17"/>
      <c r="B38" s="18"/>
      <c r="C38" s="14"/>
      <c r="D38" s="77"/>
      <c r="E38" s="80"/>
      <c r="F38" s="80"/>
      <c r="G38" s="79"/>
      <c r="H38" s="15"/>
    </row>
    <row r="39" spans="1:8" ht="15.75" customHeight="1" x14ac:dyDescent="0.35">
      <c r="A39" s="19" t="s">
        <v>31</v>
      </c>
      <c r="B39" s="20"/>
      <c r="C39" s="21"/>
      <c r="D39" s="81">
        <f>SUM(D9:D38)</f>
        <v>6</v>
      </c>
      <c r="E39" s="82">
        <f>SUM(E9:E38)</f>
        <v>305940</v>
      </c>
      <c r="F39" s="82">
        <f>SUM(F9:F38)</f>
        <v>65199</v>
      </c>
      <c r="G39" s="83">
        <f>F39/E39</f>
        <v>0.21311041380662876</v>
      </c>
      <c r="H39" s="15"/>
    </row>
    <row r="40" spans="1:8" ht="15.75" customHeight="1" x14ac:dyDescent="0.35">
      <c r="A40" s="22"/>
      <c r="B40" s="22"/>
      <c r="C40" s="22"/>
      <c r="D40" s="84"/>
      <c r="E40" s="85"/>
      <c r="F40" s="86"/>
      <c r="G40" s="86"/>
      <c r="H40" s="2"/>
    </row>
    <row r="41" spans="1:8" ht="15.75" customHeight="1" x14ac:dyDescent="0.3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customHeight="1" x14ac:dyDescent="0.35">
      <c r="A42" s="26"/>
      <c r="B42" s="26"/>
      <c r="C42" s="26"/>
      <c r="D42" s="89"/>
      <c r="E42" s="25" t="s">
        <v>137</v>
      </c>
      <c r="F42" s="25" t="s">
        <v>137</v>
      </c>
      <c r="G42" s="25" t="s">
        <v>5</v>
      </c>
      <c r="H42" s="2"/>
    </row>
    <row r="43" spans="1:8" ht="15.75" customHeight="1" x14ac:dyDescent="0.3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88" t="s">
        <v>139</v>
      </c>
      <c r="H43" s="2"/>
    </row>
    <row r="44" spans="1:8" ht="15.75" customHeight="1" x14ac:dyDescent="0.35">
      <c r="A44" s="27" t="s">
        <v>33</v>
      </c>
      <c r="B44" s="28"/>
      <c r="C44" s="14"/>
      <c r="D44" s="73">
        <v>19</v>
      </c>
      <c r="E44" s="74">
        <v>654244.6</v>
      </c>
      <c r="F44" s="74">
        <v>38194.5</v>
      </c>
      <c r="G44" s="75">
        <f>1-(+F44/E44)</f>
        <v>0.94162045815892104</v>
      </c>
      <c r="H44" s="15"/>
    </row>
    <row r="45" spans="1:8" ht="15.75" customHeight="1" x14ac:dyDescent="0.3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customHeight="1" x14ac:dyDescent="0.35">
      <c r="A46" s="27" t="s">
        <v>35</v>
      </c>
      <c r="B46" s="28"/>
      <c r="C46" s="14"/>
      <c r="D46" s="73">
        <v>31</v>
      </c>
      <c r="E46" s="74">
        <v>833306.25</v>
      </c>
      <c r="F46" s="74">
        <v>112183</v>
      </c>
      <c r="G46" s="75">
        <f>1-(+F46/E46)</f>
        <v>0.86537602472080344</v>
      </c>
      <c r="H46" s="15"/>
    </row>
    <row r="47" spans="1:8" ht="15.75" customHeight="1" x14ac:dyDescent="0.35">
      <c r="A47" s="27" t="s">
        <v>36</v>
      </c>
      <c r="B47" s="28"/>
      <c r="C47" s="14"/>
      <c r="D47" s="73">
        <v>12</v>
      </c>
      <c r="E47" s="74">
        <v>685659</v>
      </c>
      <c r="F47" s="74">
        <v>68398.5</v>
      </c>
      <c r="G47" s="75">
        <f>1-(+F47/E47)</f>
        <v>0.90024414468416514</v>
      </c>
      <c r="H47" s="15"/>
    </row>
    <row r="48" spans="1:8" ht="15.75" customHeight="1" x14ac:dyDescent="0.35">
      <c r="A48" s="27" t="s">
        <v>37</v>
      </c>
      <c r="B48" s="28"/>
      <c r="C48" s="14"/>
      <c r="D48" s="73">
        <v>25</v>
      </c>
      <c r="E48" s="74">
        <v>1108176.69</v>
      </c>
      <c r="F48" s="74">
        <v>112391.39</v>
      </c>
      <c r="G48" s="75">
        <f>1-(+F48/E48)</f>
        <v>0.89857990064743198</v>
      </c>
      <c r="H48" s="15"/>
    </row>
    <row r="49" spans="1:8" ht="15.75" customHeight="1" x14ac:dyDescent="0.3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customHeight="1" x14ac:dyDescent="0.35">
      <c r="A50" s="27" t="s">
        <v>39</v>
      </c>
      <c r="B50" s="28"/>
      <c r="C50" s="14"/>
      <c r="D50" s="73">
        <v>9</v>
      </c>
      <c r="E50" s="74">
        <v>829387</v>
      </c>
      <c r="F50" s="74">
        <v>73072.75</v>
      </c>
      <c r="G50" s="75">
        <f>1-(+F50/E50)</f>
        <v>0.91189547219814149</v>
      </c>
      <c r="H50" s="15"/>
    </row>
    <row r="51" spans="1:8" ht="15.75" customHeight="1" x14ac:dyDescent="0.3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customHeight="1" x14ac:dyDescent="0.3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customHeight="1" x14ac:dyDescent="0.35">
      <c r="A53" s="27" t="s">
        <v>61</v>
      </c>
      <c r="B53" s="30"/>
      <c r="C53" s="14"/>
      <c r="D53" s="73">
        <v>328</v>
      </c>
      <c r="E53" s="74">
        <v>22253434.620000001</v>
      </c>
      <c r="F53" s="74">
        <v>2722571.15</v>
      </c>
      <c r="G53" s="75">
        <f>1-(+F53/E53)</f>
        <v>0.87765613728888736</v>
      </c>
      <c r="H53" s="15"/>
    </row>
    <row r="54" spans="1:8" ht="15.75" customHeight="1" x14ac:dyDescent="0.3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ht="15.75" customHeight="1" x14ac:dyDescent="0.35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ht="15.75" customHeight="1" x14ac:dyDescent="0.35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ht="15.75" customHeight="1" x14ac:dyDescent="0.35">
      <c r="A57" s="16" t="s">
        <v>29</v>
      </c>
      <c r="B57" s="28"/>
      <c r="C57" s="14"/>
      <c r="D57" s="77"/>
      <c r="E57" s="95"/>
      <c r="F57" s="74"/>
      <c r="G57" s="79"/>
      <c r="H57" s="15"/>
    </row>
    <row r="58" spans="1:8" ht="15.75" customHeight="1" x14ac:dyDescent="0.35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customHeight="1" x14ac:dyDescent="0.35">
      <c r="A59" s="32"/>
      <c r="B59" s="18"/>
      <c r="C59" s="14"/>
      <c r="D59" s="77"/>
      <c r="E59" s="80"/>
      <c r="F59" s="80"/>
      <c r="G59" s="79"/>
      <c r="H59" s="15"/>
    </row>
    <row r="60" spans="1:8" ht="15.75" customHeight="1" x14ac:dyDescent="0.35">
      <c r="A60" s="20" t="s">
        <v>45</v>
      </c>
      <c r="B60" s="20"/>
      <c r="C60" s="21"/>
      <c r="D60" s="81">
        <f>SUM(D44:D56)</f>
        <v>424</v>
      </c>
      <c r="E60" s="82">
        <f>SUM(E44:E59)</f>
        <v>26364208.16</v>
      </c>
      <c r="F60" s="82">
        <f>SUM(F44:F59)</f>
        <v>3126811.29</v>
      </c>
      <c r="G60" s="83">
        <f>1-(F60/E60)</f>
        <v>0.88139938544621166</v>
      </c>
      <c r="H60" s="15"/>
    </row>
    <row r="61" spans="1:8" ht="15.75" customHeight="1" x14ac:dyDescent="0.35">
      <c r="A61" s="33"/>
      <c r="B61" s="33"/>
      <c r="C61" s="33"/>
      <c r="D61" s="98"/>
      <c r="E61" s="92"/>
      <c r="F61" s="34"/>
      <c r="G61" s="34"/>
      <c r="H61" s="2"/>
    </row>
    <row r="62" spans="1:8" ht="15.75" customHeight="1" x14ac:dyDescent="0.35">
      <c r="A62" s="35" t="s">
        <v>46</v>
      </c>
      <c r="B62" s="36"/>
      <c r="C62" s="36"/>
      <c r="D62" s="51"/>
      <c r="E62" s="36"/>
      <c r="F62" s="37">
        <f>F60+F39</f>
        <v>3192010.29</v>
      </c>
      <c r="G62" s="36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50</v>
      </c>
      <c r="B68" s="39"/>
      <c r="C68" s="39"/>
      <c r="D68" s="39"/>
      <c r="E68" s="39"/>
      <c r="F68" s="37"/>
      <c r="G68" s="39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3"/>
  <sheetViews>
    <sheetView showOutlineSymbols="0" topLeftCell="A58" zoomScale="87" workbookViewId="0">
      <selection activeCell="J71" sqref="J71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157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1262878</v>
      </c>
      <c r="F10" s="74">
        <v>328894.5</v>
      </c>
      <c r="G10" s="104">
        <f>F10/E10</f>
        <v>0.26043252000589129</v>
      </c>
      <c r="H10" s="15"/>
    </row>
    <row r="11" spans="1:8" ht="15.75" x14ac:dyDescent="0.25">
      <c r="A11" s="93" t="s">
        <v>73</v>
      </c>
      <c r="B11" s="13"/>
      <c r="C11" s="14"/>
      <c r="D11" s="73">
        <v>1</v>
      </c>
      <c r="E11" s="74">
        <v>369951</v>
      </c>
      <c r="F11" s="74">
        <v>143748.4</v>
      </c>
      <c r="G11" s="104">
        <f>F11/E11</f>
        <v>0.38856064722084815</v>
      </c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234419</v>
      </c>
      <c r="F12" s="74">
        <v>84260</v>
      </c>
      <c r="G12" s="104">
        <f>F12/E12</f>
        <v>0.35944185411592061</v>
      </c>
      <c r="H12" s="15"/>
    </row>
    <row r="13" spans="1:8" ht="15.75" x14ac:dyDescent="0.25">
      <c r="A13" s="93" t="s">
        <v>74</v>
      </c>
      <c r="B13" s="13"/>
      <c r="C13" s="14"/>
      <c r="D13" s="73">
        <v>23</v>
      </c>
      <c r="E13" s="74">
        <v>5768170</v>
      </c>
      <c r="F13" s="74">
        <v>903463</v>
      </c>
      <c r="G13" s="104">
        <f>F13/E13</f>
        <v>0.15662905219506359</v>
      </c>
      <c r="H13" s="15"/>
    </row>
    <row r="14" spans="1:8" ht="15.75" x14ac:dyDescent="0.25">
      <c r="A14" s="93" t="s">
        <v>124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115</v>
      </c>
      <c r="B15" s="13"/>
      <c r="C15" s="14"/>
      <c r="D15" s="73"/>
      <c r="E15" s="74"/>
      <c r="F15" s="74"/>
      <c r="G15" s="104"/>
      <c r="H15" s="15"/>
    </row>
    <row r="16" spans="1:8" ht="15.75" x14ac:dyDescent="0.25">
      <c r="A16" s="93" t="s">
        <v>125</v>
      </c>
      <c r="B16" s="13"/>
      <c r="C16" s="14"/>
      <c r="D16" s="73"/>
      <c r="E16" s="74"/>
      <c r="F16" s="74"/>
      <c r="G16" s="104"/>
      <c r="H16" s="15"/>
    </row>
    <row r="17" spans="1:8" ht="15.75" x14ac:dyDescent="0.25">
      <c r="A17" s="93" t="s">
        <v>158</v>
      </c>
      <c r="B17" s="13"/>
      <c r="C17" s="14"/>
      <c r="D17" s="73"/>
      <c r="E17" s="74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74">
        <v>1797948</v>
      </c>
      <c r="F18" s="74">
        <v>406055</v>
      </c>
      <c r="G18" s="104">
        <f>F18/E18</f>
        <v>0.22584357278408496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74">
        <v>2867315</v>
      </c>
      <c r="F19" s="74">
        <v>356436</v>
      </c>
      <c r="G19" s="104">
        <f>F19/E19</f>
        <v>0.12431002523266541</v>
      </c>
      <c r="H19" s="15"/>
    </row>
    <row r="20" spans="1:8" ht="15.75" x14ac:dyDescent="0.25">
      <c r="A20" s="70" t="s">
        <v>16</v>
      </c>
      <c r="B20" s="13"/>
      <c r="C20" s="14"/>
      <c r="D20" s="73"/>
      <c r="E20" s="74"/>
      <c r="F20" s="74"/>
      <c r="G20" s="104"/>
      <c r="H20" s="15"/>
    </row>
    <row r="21" spans="1:8" ht="15.75" x14ac:dyDescent="0.25">
      <c r="A21" s="93" t="s">
        <v>75</v>
      </c>
      <c r="B21" s="13"/>
      <c r="C21" s="14"/>
      <c r="D21" s="73">
        <v>4</v>
      </c>
      <c r="E21" s="74">
        <v>3996975</v>
      </c>
      <c r="F21" s="74">
        <v>384669</v>
      </c>
      <c r="G21" s="104">
        <f>F21/E21</f>
        <v>9.6240031523839906E-2</v>
      </c>
      <c r="H21" s="15"/>
    </row>
    <row r="22" spans="1:8" ht="15.75" x14ac:dyDescent="0.25">
      <c r="A22" s="93" t="s">
        <v>99</v>
      </c>
      <c r="B22" s="13"/>
      <c r="C22" s="14"/>
      <c r="D22" s="73"/>
      <c r="E22" s="74"/>
      <c r="F22" s="74"/>
      <c r="G22" s="104"/>
      <c r="H22" s="15"/>
    </row>
    <row r="23" spans="1:8" ht="15.75" x14ac:dyDescent="0.25">
      <c r="A23" s="93" t="s">
        <v>71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153</v>
      </c>
      <c r="B24" s="13"/>
      <c r="C24" s="14"/>
      <c r="D24" s="73">
        <v>1</v>
      </c>
      <c r="E24" s="74">
        <v>349243</v>
      </c>
      <c r="F24" s="74">
        <v>84346</v>
      </c>
      <c r="G24" s="104">
        <f>F24/E24</f>
        <v>0.24151092505791097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74">
        <v>1425642</v>
      </c>
      <c r="F25" s="74">
        <v>304281</v>
      </c>
      <c r="G25" s="104">
        <f>F25/E25</f>
        <v>0.21343436851607908</v>
      </c>
      <c r="H25" s="15"/>
    </row>
    <row r="26" spans="1:8" ht="15.75" x14ac:dyDescent="0.25">
      <c r="A26" s="94" t="s">
        <v>21</v>
      </c>
      <c r="B26" s="13"/>
      <c r="C26" s="14"/>
      <c r="D26" s="73">
        <v>23</v>
      </c>
      <c r="E26" s="74">
        <v>345864</v>
      </c>
      <c r="F26" s="74">
        <v>345864</v>
      </c>
      <c r="G26" s="104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>
        <v>79779</v>
      </c>
      <c r="F28" s="74">
        <v>-80919.25</v>
      </c>
      <c r="G28" s="104">
        <f>F28/E28</f>
        <v>-1.014292608330513</v>
      </c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119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19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152</v>
      </c>
      <c r="B32" s="13"/>
      <c r="C32" s="14"/>
      <c r="D32" s="73">
        <v>1</v>
      </c>
      <c r="E32" s="74">
        <v>293007</v>
      </c>
      <c r="F32" s="74">
        <v>76700</v>
      </c>
      <c r="G32" s="104">
        <f>F32/E32</f>
        <v>0.26176849017258974</v>
      </c>
      <c r="H32" s="15"/>
    </row>
    <row r="33" spans="1:8" ht="15.75" x14ac:dyDescent="0.25">
      <c r="A33" s="70" t="s">
        <v>27</v>
      </c>
      <c r="B33" s="13"/>
      <c r="C33" s="14"/>
      <c r="D33" s="73">
        <v>3</v>
      </c>
      <c r="E33" s="74">
        <v>827751</v>
      </c>
      <c r="F33" s="74">
        <v>253799</v>
      </c>
      <c r="G33" s="104">
        <f>F33/E33</f>
        <v>0.30661273740533085</v>
      </c>
      <c r="H33" s="15"/>
    </row>
    <row r="34" spans="1:8" ht="15.75" x14ac:dyDescent="0.25">
      <c r="A34" s="70" t="s">
        <v>76</v>
      </c>
      <c r="B34" s="13"/>
      <c r="C34" s="14"/>
      <c r="D34" s="73">
        <v>4</v>
      </c>
      <c r="E34" s="74">
        <v>2862999</v>
      </c>
      <c r="F34" s="74">
        <v>661637</v>
      </c>
      <c r="G34" s="104">
        <f>F34/E34</f>
        <v>0.23109927736614647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73</v>
      </c>
      <c r="E39" s="82">
        <f>SUM(E9:E38)</f>
        <v>22481941</v>
      </c>
      <c r="F39" s="82">
        <f>SUM(F9:F38)</f>
        <v>4253233.6500000004</v>
      </c>
      <c r="G39" s="106">
        <f>F39/E39</f>
        <v>0.18918445031058487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142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151</v>
      </c>
      <c r="F42" s="25" t="s">
        <v>151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109" t="s">
        <v>139</v>
      </c>
      <c r="H43" s="2"/>
    </row>
    <row r="44" spans="1:8" ht="15.75" x14ac:dyDescent="0.25">
      <c r="A44" s="27" t="s">
        <v>10</v>
      </c>
      <c r="B44" s="28"/>
      <c r="C44" s="14"/>
      <c r="D44" s="73">
        <v>28</v>
      </c>
      <c r="E44" s="111">
        <v>5826637.7300000004</v>
      </c>
      <c r="F44" s="74">
        <v>200635.43</v>
      </c>
      <c r="G44" s="104">
        <f>1-(+F44/E44)</f>
        <v>0.96556583070765234</v>
      </c>
      <c r="H44" s="2"/>
    </row>
    <row r="45" spans="1:8" ht="15.75" x14ac:dyDescent="0.25">
      <c r="A45" s="27"/>
      <c r="B45" s="28"/>
      <c r="C45" s="14"/>
      <c r="D45" s="73"/>
      <c r="E45" s="111"/>
      <c r="F45" s="74"/>
      <c r="G45" s="104"/>
      <c r="H45" s="2"/>
    </row>
    <row r="46" spans="1:8" ht="15.75" x14ac:dyDescent="0.25">
      <c r="A46" s="27"/>
      <c r="B46" s="28"/>
      <c r="C46" s="14"/>
      <c r="D46" s="73"/>
      <c r="E46" s="111"/>
      <c r="F46" s="74"/>
      <c r="G46" s="104"/>
      <c r="H46" s="2"/>
    </row>
    <row r="47" spans="1:8" ht="15.75" x14ac:dyDescent="0.25">
      <c r="A47" s="27"/>
      <c r="B47" s="28"/>
      <c r="C47" s="14"/>
      <c r="D47" s="73"/>
      <c r="E47" s="111"/>
      <c r="F47" s="74"/>
      <c r="G47" s="104"/>
      <c r="H47" s="2"/>
    </row>
    <row r="48" spans="1:8" ht="15.75" x14ac:dyDescent="0.25">
      <c r="A48" s="27"/>
      <c r="B48" s="28"/>
      <c r="C48" s="14"/>
      <c r="D48" s="73"/>
      <c r="E48" s="111"/>
      <c r="F48" s="74"/>
      <c r="G48" s="104"/>
      <c r="H48" s="2"/>
    </row>
    <row r="49" spans="1:8" x14ac:dyDescent="0.2">
      <c r="A49" s="16" t="s">
        <v>143</v>
      </c>
      <c r="B49" s="30"/>
      <c r="C49" s="14"/>
      <c r="D49" s="77"/>
      <c r="E49" s="96"/>
      <c r="F49" s="74"/>
      <c r="G49" s="105"/>
      <c r="H49" s="2"/>
    </row>
    <row r="50" spans="1:8" x14ac:dyDescent="0.2">
      <c r="A50" s="16" t="s">
        <v>44</v>
      </c>
      <c r="B50" s="28"/>
      <c r="C50" s="14"/>
      <c r="D50" s="77"/>
      <c r="E50" s="95"/>
      <c r="F50" s="74"/>
      <c r="G50" s="105"/>
      <c r="H50" s="2"/>
    </row>
    <row r="51" spans="1:8" x14ac:dyDescent="0.2">
      <c r="A51" s="16" t="s">
        <v>30</v>
      </c>
      <c r="B51" s="28"/>
      <c r="C51" s="14"/>
      <c r="D51" s="77"/>
      <c r="E51" s="95"/>
      <c r="F51" s="74"/>
      <c r="G51" s="105"/>
      <c r="H51" s="2"/>
    </row>
    <row r="52" spans="1:8" ht="15.75" x14ac:dyDescent="0.25">
      <c r="A52" s="32"/>
      <c r="B52" s="18"/>
      <c r="C52" s="14"/>
      <c r="D52" s="77"/>
      <c r="E52" s="80"/>
      <c r="F52" s="80"/>
      <c r="G52" s="105"/>
      <c r="H52" s="2"/>
    </row>
    <row r="53" spans="1:8" ht="15.75" x14ac:dyDescent="0.25">
      <c r="A53" s="20" t="s">
        <v>144</v>
      </c>
      <c r="B53" s="20"/>
      <c r="C53" s="21"/>
      <c r="D53" s="138">
        <f>SUM(D44:D49)</f>
        <v>28</v>
      </c>
      <c r="E53" s="139">
        <f>SUM(E44:E52)</f>
        <v>5826637.7300000004</v>
      </c>
      <c r="F53" s="139">
        <f>SUM(F44:F52)</f>
        <v>200635.43</v>
      </c>
      <c r="G53" s="110">
        <f>1-(+F53/E53)</f>
        <v>0.96556583070765234</v>
      </c>
      <c r="H53" s="2"/>
    </row>
    <row r="54" spans="1:8" ht="15.75" x14ac:dyDescent="0.25">
      <c r="A54" s="22"/>
      <c r="B54" s="22"/>
      <c r="C54" s="22"/>
      <c r="D54" s="136"/>
      <c r="E54" s="137"/>
      <c r="F54" s="107"/>
      <c r="G54" s="107"/>
      <c r="H54" s="2"/>
    </row>
    <row r="55" spans="1:8" ht="18" x14ac:dyDescent="0.25">
      <c r="A55" s="23" t="s">
        <v>32</v>
      </c>
      <c r="B55" s="24"/>
      <c r="C55" s="24"/>
      <c r="D55" s="25"/>
      <c r="E55" s="87"/>
      <c r="F55" s="88"/>
      <c r="G55" s="107"/>
      <c r="H55" s="2"/>
    </row>
    <row r="56" spans="1:8" ht="15.75" x14ac:dyDescent="0.25">
      <c r="A56" s="26"/>
      <c r="B56" s="26"/>
      <c r="C56" s="26"/>
      <c r="D56" s="89"/>
      <c r="E56" s="25" t="s">
        <v>137</v>
      </c>
      <c r="F56" s="25" t="s">
        <v>137</v>
      </c>
      <c r="G56" s="108" t="s">
        <v>5</v>
      </c>
      <c r="H56" s="2"/>
    </row>
    <row r="57" spans="1:8" ht="15.75" x14ac:dyDescent="0.25">
      <c r="A57" s="26"/>
      <c r="B57" s="26"/>
      <c r="C57" s="26"/>
      <c r="D57" s="89" t="s">
        <v>6</v>
      </c>
      <c r="E57" s="90" t="s">
        <v>138</v>
      </c>
      <c r="F57" s="88" t="s">
        <v>8</v>
      </c>
      <c r="G57" s="109" t="s">
        <v>139</v>
      </c>
      <c r="H57" s="2"/>
    </row>
    <row r="58" spans="1:8" ht="15.75" x14ac:dyDescent="0.25">
      <c r="A58" s="27" t="s">
        <v>33</v>
      </c>
      <c r="B58" s="28"/>
      <c r="C58" s="14"/>
      <c r="D58" s="73">
        <v>93</v>
      </c>
      <c r="E58" s="74">
        <v>19089380.800000001</v>
      </c>
      <c r="F58" s="74">
        <v>945754</v>
      </c>
      <c r="G58" s="104">
        <f>1-(+F58/E58)</f>
        <v>0.95045653864267821</v>
      </c>
      <c r="H58" s="15"/>
    </row>
    <row r="59" spans="1:8" ht="15.75" x14ac:dyDescent="0.25">
      <c r="A59" s="27" t="s">
        <v>34</v>
      </c>
      <c r="B59" s="28"/>
      <c r="C59" s="14"/>
      <c r="D59" s="73">
        <v>8</v>
      </c>
      <c r="E59" s="74">
        <v>7137568.2800000003</v>
      </c>
      <c r="F59" s="74">
        <v>826604.73</v>
      </c>
      <c r="G59" s="104">
        <f>1-(+F59/E59)</f>
        <v>0.88418958704518347</v>
      </c>
      <c r="H59" s="15"/>
    </row>
    <row r="60" spans="1:8" ht="15.75" x14ac:dyDescent="0.25">
      <c r="A60" s="27" t="s">
        <v>35</v>
      </c>
      <c r="B60" s="28"/>
      <c r="C60" s="14"/>
      <c r="D60" s="73">
        <v>292</v>
      </c>
      <c r="E60" s="74">
        <v>19852783.25</v>
      </c>
      <c r="F60" s="74">
        <v>1038029.59</v>
      </c>
      <c r="G60" s="104">
        <f>1-(+F60/E60)</f>
        <v>0.94771364916805811</v>
      </c>
      <c r="H60" s="15"/>
    </row>
    <row r="61" spans="1:8" ht="15.75" x14ac:dyDescent="0.25">
      <c r="A61" s="27" t="s">
        <v>36</v>
      </c>
      <c r="B61" s="28"/>
      <c r="C61" s="14"/>
      <c r="D61" s="73">
        <v>25</v>
      </c>
      <c r="E61" s="74">
        <v>2438350</v>
      </c>
      <c r="F61" s="74">
        <v>219346.64</v>
      </c>
      <c r="G61" s="104">
        <f>1-(+F61/E61)</f>
        <v>0.91004300449074171</v>
      </c>
      <c r="H61" s="15"/>
    </row>
    <row r="62" spans="1:8" ht="15.75" x14ac:dyDescent="0.25">
      <c r="A62" s="27" t="s">
        <v>37</v>
      </c>
      <c r="B62" s="28"/>
      <c r="C62" s="14"/>
      <c r="D62" s="73">
        <v>120</v>
      </c>
      <c r="E62" s="74">
        <v>23280466.329999998</v>
      </c>
      <c r="F62" s="74">
        <v>1572472.21</v>
      </c>
      <c r="G62" s="104">
        <f>1-(+F62/E62)</f>
        <v>0.93245529588152365</v>
      </c>
      <c r="H62" s="15"/>
    </row>
    <row r="63" spans="1:8" ht="15.75" x14ac:dyDescent="0.25">
      <c r="A63" s="27" t="s">
        <v>38</v>
      </c>
      <c r="B63" s="28"/>
      <c r="C63" s="14"/>
      <c r="D63" s="73"/>
      <c r="E63" s="74"/>
      <c r="F63" s="74"/>
      <c r="G63" s="104"/>
      <c r="H63" s="15"/>
    </row>
    <row r="64" spans="1:8" ht="15.75" x14ac:dyDescent="0.25">
      <c r="A64" s="27" t="s">
        <v>39</v>
      </c>
      <c r="B64" s="28"/>
      <c r="C64" s="14"/>
      <c r="D64" s="73">
        <v>52</v>
      </c>
      <c r="E64" s="74">
        <v>10387171</v>
      </c>
      <c r="F64" s="74">
        <v>593713.06999999995</v>
      </c>
      <c r="G64" s="104">
        <f t="shared" ref="G64:G69" si="0">1-(+F64/E64)</f>
        <v>0.94284169674303042</v>
      </c>
      <c r="H64" s="15"/>
    </row>
    <row r="65" spans="1:8" ht="15.75" x14ac:dyDescent="0.25">
      <c r="A65" s="27" t="s">
        <v>40</v>
      </c>
      <c r="B65" s="28"/>
      <c r="C65" s="14"/>
      <c r="D65" s="73">
        <v>8</v>
      </c>
      <c r="E65" s="74">
        <v>1718179</v>
      </c>
      <c r="F65" s="74">
        <v>19734.7</v>
      </c>
      <c r="G65" s="104">
        <f t="shared" si="0"/>
        <v>0.98851417692801502</v>
      </c>
      <c r="H65" s="15"/>
    </row>
    <row r="66" spans="1:8" ht="15.75" x14ac:dyDescent="0.25">
      <c r="A66" s="54" t="s">
        <v>41</v>
      </c>
      <c r="B66" s="28"/>
      <c r="C66" s="14"/>
      <c r="D66" s="73">
        <v>6</v>
      </c>
      <c r="E66" s="74">
        <v>786825</v>
      </c>
      <c r="F66" s="74">
        <v>57775</v>
      </c>
      <c r="G66" s="104">
        <f t="shared" si="0"/>
        <v>0.92657198233406413</v>
      </c>
      <c r="H66" s="15"/>
    </row>
    <row r="67" spans="1:8" ht="15.75" x14ac:dyDescent="0.25">
      <c r="A67" s="55" t="s">
        <v>60</v>
      </c>
      <c r="B67" s="28"/>
      <c r="C67" s="14"/>
      <c r="D67" s="73">
        <v>2</v>
      </c>
      <c r="E67" s="74">
        <v>191100</v>
      </c>
      <c r="F67" s="74">
        <v>-2400</v>
      </c>
      <c r="G67" s="104">
        <f t="shared" si="0"/>
        <v>1.0125588697017269</v>
      </c>
      <c r="H67" s="15"/>
    </row>
    <row r="68" spans="1:8" ht="15.75" x14ac:dyDescent="0.25">
      <c r="A68" s="27" t="s">
        <v>100</v>
      </c>
      <c r="B68" s="28"/>
      <c r="C68" s="14"/>
      <c r="D68" s="73">
        <v>1383</v>
      </c>
      <c r="E68" s="74">
        <v>125433965.69</v>
      </c>
      <c r="F68" s="74">
        <v>14085701.779999999</v>
      </c>
      <c r="G68" s="104">
        <f t="shared" si="0"/>
        <v>0.88770424579565888</v>
      </c>
      <c r="H68" s="15"/>
    </row>
    <row r="69" spans="1:8" ht="15.75" x14ac:dyDescent="0.25">
      <c r="A69" s="71" t="s">
        <v>101</v>
      </c>
      <c r="B69" s="30"/>
      <c r="C69" s="14"/>
      <c r="D69" s="73">
        <v>3</v>
      </c>
      <c r="E69" s="74">
        <v>648645</v>
      </c>
      <c r="F69" s="74">
        <v>68848.039999999994</v>
      </c>
      <c r="G69" s="104">
        <f t="shared" si="0"/>
        <v>0.89385867462171142</v>
      </c>
      <c r="H69" s="15"/>
    </row>
    <row r="70" spans="1:8" x14ac:dyDescent="0.2">
      <c r="A70" s="31" t="s">
        <v>42</v>
      </c>
      <c r="B70" s="30"/>
      <c r="C70" s="14"/>
      <c r="D70" s="77"/>
      <c r="E70" s="96"/>
      <c r="F70" s="74"/>
      <c r="G70" s="105"/>
      <c r="H70" s="15"/>
    </row>
    <row r="71" spans="1:8" x14ac:dyDescent="0.2">
      <c r="A71" s="16" t="s">
        <v>43</v>
      </c>
      <c r="B71" s="28"/>
      <c r="C71" s="14"/>
      <c r="D71" s="77"/>
      <c r="E71" s="96"/>
      <c r="F71" s="74"/>
      <c r="G71" s="105"/>
      <c r="H71" s="15"/>
    </row>
    <row r="72" spans="1:8" x14ac:dyDescent="0.2">
      <c r="A72" s="16" t="s">
        <v>29</v>
      </c>
      <c r="B72" s="28"/>
      <c r="C72" s="14"/>
      <c r="D72" s="77"/>
      <c r="E72" s="95"/>
      <c r="F72" s="74"/>
      <c r="G72" s="105"/>
      <c r="H72" s="15"/>
    </row>
    <row r="73" spans="1:8" x14ac:dyDescent="0.2">
      <c r="A73" s="16" t="s">
        <v>30</v>
      </c>
      <c r="B73" s="28"/>
      <c r="C73" s="14"/>
      <c r="D73" s="77"/>
      <c r="E73" s="95"/>
      <c r="F73" s="74"/>
      <c r="G73" s="105"/>
      <c r="H73" s="15"/>
    </row>
    <row r="74" spans="1:8" ht="15.75" x14ac:dyDescent="0.25">
      <c r="A74" s="32"/>
      <c r="B74" s="18"/>
      <c r="C74" s="14"/>
      <c r="D74" s="77"/>
      <c r="E74" s="80"/>
      <c r="F74" s="80"/>
      <c r="G74" s="105"/>
      <c r="H74" s="2"/>
    </row>
    <row r="75" spans="1:8" ht="15.75" x14ac:dyDescent="0.25">
      <c r="A75" s="20" t="s">
        <v>45</v>
      </c>
      <c r="B75" s="20"/>
      <c r="C75" s="21"/>
      <c r="D75" s="146">
        <f>SUM(D58:D71)</f>
        <v>1992</v>
      </c>
      <c r="E75" s="142">
        <f>SUM(E58:E74)</f>
        <v>210964434.34999999</v>
      </c>
      <c r="F75" s="142">
        <f>SUM(F58:F74)</f>
        <v>19425579.759999998</v>
      </c>
      <c r="G75" s="143">
        <f>1-(+F75/E75)</f>
        <v>0.90792012018588863</v>
      </c>
      <c r="H75" s="2"/>
    </row>
    <row r="76" spans="1:8" ht="18" x14ac:dyDescent="0.25">
      <c r="A76" s="35" t="s">
        <v>46</v>
      </c>
      <c r="B76" s="36"/>
      <c r="C76" s="36"/>
      <c r="D76" s="36"/>
      <c r="E76" s="36"/>
      <c r="F76" s="37">
        <f>F75+F39+F53</f>
        <v>23879448.839999996</v>
      </c>
      <c r="G76" s="36"/>
      <c r="H76" s="2"/>
    </row>
    <row r="77" spans="1:8" ht="15.75" x14ac:dyDescent="0.25">
      <c r="A77" s="4" t="s">
        <v>47</v>
      </c>
      <c r="B77" s="40"/>
      <c r="C77" s="40"/>
      <c r="D77" s="40"/>
      <c r="E77" s="40"/>
      <c r="F77" s="41"/>
      <c r="G77" s="40"/>
      <c r="H77" s="2"/>
    </row>
    <row r="78" spans="1:8" ht="15.75" x14ac:dyDescent="0.25">
      <c r="A78" s="4" t="s">
        <v>48</v>
      </c>
      <c r="B78" s="40"/>
      <c r="C78" s="40"/>
      <c r="D78" s="40"/>
      <c r="E78" s="40"/>
      <c r="F78" s="41"/>
      <c r="G78" s="40"/>
      <c r="H78" s="2"/>
    </row>
    <row r="79" spans="1:8" ht="15.75" x14ac:dyDescent="0.25">
      <c r="A79" s="4" t="s">
        <v>49</v>
      </c>
      <c r="B79" s="40"/>
      <c r="C79" s="40"/>
      <c r="D79" s="40"/>
      <c r="E79" s="40"/>
      <c r="F79" s="41"/>
      <c r="G79" s="40"/>
      <c r="H79" s="2"/>
    </row>
    <row r="80" spans="1:8" ht="18" x14ac:dyDescent="0.25">
      <c r="A80" s="42" t="s">
        <v>50</v>
      </c>
      <c r="B80" s="39"/>
      <c r="C80" s="39"/>
      <c r="D80" s="39"/>
      <c r="E80" s="39"/>
      <c r="F80" s="37"/>
      <c r="G80" s="39"/>
      <c r="H80" s="2"/>
    </row>
    <row r="81" spans="1:8" ht="18" x14ac:dyDescent="0.25">
      <c r="A81" s="43"/>
      <c r="B81" s="39"/>
      <c r="C81" s="39"/>
      <c r="D81" s="39"/>
      <c r="E81" s="37"/>
      <c r="F81" s="2"/>
      <c r="G81" s="2"/>
      <c r="H81" s="2"/>
    </row>
    <row r="82" spans="1:8" ht="18" x14ac:dyDescent="0.25">
      <c r="A82" s="116"/>
      <c r="B82" s="117"/>
      <c r="C82" s="117"/>
      <c r="D82" s="117"/>
      <c r="E82" s="44"/>
      <c r="F82" s="2"/>
      <c r="G82" s="2"/>
      <c r="H82" s="2"/>
    </row>
    <row r="83" spans="1:8" ht="18" x14ac:dyDescent="0.25">
      <c r="A83" s="43"/>
      <c r="B83" s="39"/>
      <c r="C83" s="39"/>
      <c r="D83" s="39"/>
      <c r="E83" s="45"/>
      <c r="F83" s="2"/>
      <c r="G83" s="2"/>
      <c r="H83" s="2"/>
    </row>
    <row r="84" spans="1:8" ht="18" x14ac:dyDescent="0.25">
      <c r="A84" s="43"/>
      <c r="B84" s="39"/>
      <c r="C84" s="39"/>
      <c r="D84" s="39"/>
      <c r="E84" s="46"/>
      <c r="F84" s="2"/>
      <c r="G84" s="2"/>
      <c r="H84" s="2"/>
    </row>
    <row r="85" spans="1:8" ht="18" x14ac:dyDescent="0.25">
      <c r="A85" s="43"/>
      <c r="B85" s="39"/>
      <c r="C85" s="39"/>
      <c r="D85" s="39"/>
      <c r="E85" s="37"/>
      <c r="F85" s="2"/>
      <c r="G85" s="2"/>
      <c r="H85" s="2"/>
    </row>
    <row r="86" spans="1:8" ht="18" x14ac:dyDescent="0.25">
      <c r="A86" s="43"/>
      <c r="B86" s="39"/>
      <c r="C86" s="39"/>
      <c r="D86" s="39"/>
      <c r="E86" s="37"/>
      <c r="F86" s="2"/>
      <c r="G86" s="2"/>
      <c r="H86" s="2"/>
    </row>
    <row r="87" spans="1:8" ht="18" x14ac:dyDescent="0.25">
      <c r="A87" s="43"/>
      <c r="B87" s="39"/>
      <c r="C87" s="39"/>
      <c r="D87" s="39"/>
      <c r="E87" s="44"/>
      <c r="F87" s="2"/>
      <c r="G87" s="2"/>
      <c r="H87" s="2"/>
    </row>
    <row r="88" spans="1:8" ht="18" x14ac:dyDescent="0.25">
      <c r="A88" s="43"/>
      <c r="B88" s="39"/>
      <c r="C88" s="39"/>
      <c r="D88" s="39"/>
      <c r="E88" s="45"/>
      <c r="F88" s="2"/>
      <c r="G88" s="2"/>
      <c r="H88" s="2"/>
    </row>
    <row r="89" spans="1:8" ht="18" x14ac:dyDescent="0.25">
      <c r="A89" s="43"/>
      <c r="B89" s="39"/>
      <c r="C89" s="39"/>
      <c r="D89" s="39"/>
      <c r="E89" s="45"/>
      <c r="F89" s="2"/>
      <c r="G89" s="2"/>
      <c r="H89" s="2"/>
    </row>
    <row r="90" spans="1:8" ht="18" x14ac:dyDescent="0.25">
      <c r="A90" s="43"/>
      <c r="B90" s="39"/>
      <c r="C90" s="39"/>
      <c r="D90" s="39"/>
      <c r="E90" s="45"/>
      <c r="F90" s="2"/>
      <c r="G90" s="2"/>
      <c r="H90" s="2"/>
    </row>
    <row r="91" spans="1:8" ht="18" x14ac:dyDescent="0.25">
      <c r="A91" s="43"/>
      <c r="B91" s="39"/>
      <c r="C91" s="39"/>
      <c r="D91" s="39"/>
      <c r="E91" s="47"/>
      <c r="F91" s="2"/>
      <c r="G91" s="2"/>
      <c r="H91" s="2"/>
    </row>
    <row r="92" spans="1:8" ht="18" x14ac:dyDescent="0.25">
      <c r="A92" s="43"/>
      <c r="B92" s="39"/>
      <c r="C92" s="39"/>
      <c r="D92" s="39"/>
      <c r="E92" s="39"/>
      <c r="F92" s="2"/>
      <c r="G92" s="2"/>
      <c r="H92" s="2"/>
    </row>
    <row r="93" spans="1:8" ht="15.75" x14ac:dyDescent="0.25">
      <c r="A93" s="48"/>
      <c r="B93" s="2"/>
      <c r="C93" s="2"/>
      <c r="D93" s="2"/>
      <c r="E93" s="2"/>
      <c r="F93" s="2"/>
      <c r="G93" s="2"/>
      <c r="H93" s="2"/>
    </row>
  </sheetData>
  <phoneticPr fontId="17" type="noConversion"/>
  <printOptions horizontalCentered="1"/>
  <pageMargins left="0.20624999999999999" right="0.5" top="0.31944444444444398" bottom="0.25" header="0.5" footer="0.5"/>
  <pageSetup scale="4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118"/>
      <c r="D5" s="61" t="s">
        <v>77</v>
      </c>
      <c r="E5" s="62"/>
      <c r="F5" s="8"/>
      <c r="G5" s="119"/>
      <c r="H5" s="2"/>
    </row>
    <row r="6" spans="1:8" ht="18" x14ac:dyDescent="0.25">
      <c r="A6" s="23" t="s">
        <v>3</v>
      </c>
      <c r="B6" s="118"/>
      <c r="C6" s="118"/>
      <c r="D6" s="118"/>
      <c r="E6" s="118"/>
      <c r="F6" s="119"/>
      <c r="G6" s="119"/>
      <c r="H6" s="2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111"/>
      <c r="G9" s="104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111"/>
      <c r="G10" s="104"/>
      <c r="H10" s="15"/>
    </row>
    <row r="11" spans="1:8" ht="15.75" x14ac:dyDescent="0.25">
      <c r="A11" s="93" t="s">
        <v>123</v>
      </c>
      <c r="B11" s="13"/>
      <c r="C11" s="14"/>
      <c r="D11" s="73"/>
      <c r="E11" s="99"/>
      <c r="F11" s="111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111"/>
      <c r="G12" s="104"/>
      <c r="H12" s="15"/>
    </row>
    <row r="13" spans="1:8" ht="15.75" x14ac:dyDescent="0.25">
      <c r="A13" s="93" t="s">
        <v>74</v>
      </c>
      <c r="B13" s="13"/>
      <c r="C13" s="14"/>
      <c r="D13" s="73">
        <v>10</v>
      </c>
      <c r="E13" s="99">
        <v>2853299</v>
      </c>
      <c r="F13" s="111">
        <v>474493</v>
      </c>
      <c r="G13" s="104">
        <f>F13/E13</f>
        <v>0.16629627669585276</v>
      </c>
      <c r="H13" s="15"/>
    </row>
    <row r="14" spans="1:8" ht="15.75" x14ac:dyDescent="0.25">
      <c r="A14" s="93" t="s">
        <v>108</v>
      </c>
      <c r="B14" s="13"/>
      <c r="C14" s="14"/>
      <c r="D14" s="73">
        <v>2</v>
      </c>
      <c r="E14" s="99">
        <v>617838</v>
      </c>
      <c r="F14" s="111">
        <v>77793</v>
      </c>
      <c r="G14" s="104">
        <f>F14/E14</f>
        <v>0.12591164674234995</v>
      </c>
      <c r="H14" s="15"/>
    </row>
    <row r="15" spans="1:8" ht="15.75" x14ac:dyDescent="0.25">
      <c r="A15" s="93" t="s">
        <v>110</v>
      </c>
      <c r="B15" s="13"/>
      <c r="C15" s="14"/>
      <c r="D15" s="73"/>
      <c r="E15" s="99"/>
      <c r="F15" s="111"/>
      <c r="G15" s="104"/>
      <c r="H15" s="15"/>
    </row>
    <row r="16" spans="1:8" ht="15.75" x14ac:dyDescent="0.25">
      <c r="A16" s="93" t="s">
        <v>105</v>
      </c>
      <c r="B16" s="13"/>
      <c r="C16" s="14"/>
      <c r="D16" s="73">
        <v>1</v>
      </c>
      <c r="E16" s="99">
        <v>232061</v>
      </c>
      <c r="F16" s="111">
        <v>48211.5</v>
      </c>
      <c r="G16" s="104">
        <f>F16/E16</f>
        <v>0.20775356479546325</v>
      </c>
      <c r="H16" s="15"/>
    </row>
    <row r="17" spans="1:8" ht="15.75" x14ac:dyDescent="0.25">
      <c r="A17" s="93" t="s">
        <v>78</v>
      </c>
      <c r="B17" s="13"/>
      <c r="C17" s="14"/>
      <c r="D17" s="73">
        <v>2</v>
      </c>
      <c r="E17" s="99">
        <v>786020</v>
      </c>
      <c r="F17" s="111">
        <v>219271</v>
      </c>
      <c r="G17" s="104">
        <f>F17/E17</f>
        <v>0.27896363960204573</v>
      </c>
      <c r="H17" s="15"/>
    </row>
    <row r="18" spans="1:8" ht="15.75" x14ac:dyDescent="0.25">
      <c r="A18" s="70" t="s">
        <v>116</v>
      </c>
      <c r="B18" s="13"/>
      <c r="C18" s="14"/>
      <c r="D18" s="73">
        <v>1</v>
      </c>
      <c r="E18" s="99">
        <v>346172</v>
      </c>
      <c r="F18" s="111">
        <v>94769.5</v>
      </c>
      <c r="G18" s="104">
        <f>F18/E18</f>
        <v>0.27376419814427511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99">
        <v>796036</v>
      </c>
      <c r="F19" s="111">
        <v>318098</v>
      </c>
      <c r="G19" s="104">
        <f>F19/E19</f>
        <v>0.39960253053881983</v>
      </c>
      <c r="H19" s="15"/>
    </row>
    <row r="20" spans="1:8" ht="15.75" x14ac:dyDescent="0.25">
      <c r="A20" s="93" t="s">
        <v>59</v>
      </c>
      <c r="B20" s="13"/>
      <c r="C20" s="14"/>
      <c r="D20" s="73"/>
      <c r="E20" s="99"/>
      <c r="F20" s="111"/>
      <c r="G20" s="104"/>
      <c r="H20" s="15"/>
    </row>
    <row r="21" spans="1:8" ht="15.75" x14ac:dyDescent="0.25">
      <c r="A21" s="93" t="s">
        <v>99</v>
      </c>
      <c r="B21" s="13"/>
      <c r="C21" s="14"/>
      <c r="D21" s="73"/>
      <c r="E21" s="99"/>
      <c r="F21" s="111"/>
      <c r="G21" s="104"/>
      <c r="H21" s="15"/>
    </row>
    <row r="22" spans="1:8" ht="15.75" x14ac:dyDescent="0.25">
      <c r="A22" s="93" t="s">
        <v>126</v>
      </c>
      <c r="B22" s="13"/>
      <c r="C22" s="14"/>
      <c r="D22" s="73"/>
      <c r="E22" s="99"/>
      <c r="F22" s="111"/>
      <c r="G22" s="104"/>
      <c r="H22" s="15"/>
    </row>
    <row r="23" spans="1:8" ht="15.75" x14ac:dyDescent="0.25">
      <c r="A23" s="93" t="s">
        <v>117</v>
      </c>
      <c r="B23" s="13"/>
      <c r="C23" s="14"/>
      <c r="D23" s="73">
        <v>3</v>
      </c>
      <c r="E23" s="99">
        <v>906287</v>
      </c>
      <c r="F23" s="111">
        <v>258507.29</v>
      </c>
      <c r="G23" s="104">
        <f t="shared" ref="G23:G29" si="0">F23/E23</f>
        <v>0.28523777787831006</v>
      </c>
      <c r="H23" s="15"/>
    </row>
    <row r="24" spans="1:8" ht="15.75" x14ac:dyDescent="0.25">
      <c r="A24" s="93" t="s">
        <v>18</v>
      </c>
      <c r="B24" s="13"/>
      <c r="C24" s="14"/>
      <c r="D24" s="73">
        <v>2</v>
      </c>
      <c r="E24" s="99">
        <v>1867237</v>
      </c>
      <c r="F24" s="111">
        <v>206307.5</v>
      </c>
      <c r="G24" s="104">
        <f t="shared" si="0"/>
        <v>0.11048811693427241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745193</v>
      </c>
      <c r="F25" s="111">
        <v>173505</v>
      </c>
      <c r="G25" s="104">
        <f t="shared" si="0"/>
        <v>0.232832299820315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111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111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111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99">
        <v>40282</v>
      </c>
      <c r="F29" s="111">
        <v>9733.5</v>
      </c>
      <c r="G29" s="104">
        <f t="shared" si="0"/>
        <v>0.2416339804379127</v>
      </c>
      <c r="H29" s="15"/>
    </row>
    <row r="30" spans="1:8" ht="15.75" x14ac:dyDescent="0.25">
      <c r="A30" s="70" t="s">
        <v>67</v>
      </c>
      <c r="B30" s="13"/>
      <c r="C30" s="14"/>
      <c r="D30" s="73"/>
      <c r="E30" s="99"/>
      <c r="F30" s="111"/>
      <c r="G30" s="104"/>
      <c r="H30" s="15"/>
    </row>
    <row r="31" spans="1:8" ht="15.75" x14ac:dyDescent="0.25">
      <c r="A31" s="70" t="s">
        <v>79</v>
      </c>
      <c r="B31" s="13"/>
      <c r="C31" s="14"/>
      <c r="D31" s="73"/>
      <c r="E31" s="99"/>
      <c r="F31" s="111"/>
      <c r="G31" s="104"/>
      <c r="H31" s="15"/>
    </row>
    <row r="32" spans="1:8" ht="15.75" x14ac:dyDescent="0.25">
      <c r="A32" s="70" t="s">
        <v>112</v>
      </c>
      <c r="B32" s="13"/>
      <c r="C32" s="14"/>
      <c r="D32" s="73">
        <v>1</v>
      </c>
      <c r="E32" s="99">
        <v>214846</v>
      </c>
      <c r="F32" s="111">
        <v>81647</v>
      </c>
      <c r="G32" s="104">
        <f>F32/E32</f>
        <v>0.38002569282183518</v>
      </c>
      <c r="H32" s="15"/>
    </row>
    <row r="33" spans="1:8" ht="15.75" x14ac:dyDescent="0.25">
      <c r="A33" s="70" t="s">
        <v>27</v>
      </c>
      <c r="B33" s="13"/>
      <c r="C33" s="14"/>
      <c r="D33" s="73"/>
      <c r="E33" s="99"/>
      <c r="F33" s="111"/>
      <c r="G33" s="104"/>
      <c r="H33" s="15"/>
    </row>
    <row r="34" spans="1:8" ht="15.75" x14ac:dyDescent="0.25">
      <c r="A34" s="70" t="s">
        <v>76</v>
      </c>
      <c r="B34" s="13"/>
      <c r="C34" s="14"/>
      <c r="D34" s="73">
        <v>6</v>
      </c>
      <c r="E34" s="99">
        <v>4441230</v>
      </c>
      <c r="F34" s="111">
        <v>772884</v>
      </c>
      <c r="G34" s="104">
        <f>F34/E34</f>
        <v>0.17402476341013637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111"/>
      <c r="G35" s="105"/>
      <c r="H35" s="15"/>
    </row>
    <row r="36" spans="1:8" x14ac:dyDescent="0.2">
      <c r="A36" s="16" t="s">
        <v>44</v>
      </c>
      <c r="B36" s="13"/>
      <c r="C36" s="14"/>
      <c r="D36" s="77"/>
      <c r="E36" s="99"/>
      <c r="F36" s="111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35</v>
      </c>
      <c r="E39" s="82">
        <f>SUM(E9:E38)</f>
        <v>13846501</v>
      </c>
      <c r="F39" s="82">
        <f>SUM(F9:F38)</f>
        <v>2735220.29</v>
      </c>
      <c r="G39" s="106">
        <f>F39/E39</f>
        <v>0.19753873487605281</v>
      </c>
      <c r="H39" s="15"/>
    </row>
    <row r="40" spans="1:8" ht="15.75" x14ac:dyDescent="0.25">
      <c r="A40" s="120"/>
      <c r="B40" s="121"/>
      <c r="C40" s="21"/>
      <c r="D40" s="122"/>
      <c r="E40" s="123"/>
      <c r="F40" s="123"/>
      <c r="G40" s="124"/>
      <c r="H40" s="15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26"/>
      <c r="D42" s="89"/>
      <c r="E42" s="25" t="s">
        <v>137</v>
      </c>
      <c r="F42" s="25" t="s">
        <v>137</v>
      </c>
      <c r="G42" s="108" t="s">
        <v>5</v>
      </c>
      <c r="H42" s="15"/>
    </row>
    <row r="43" spans="1:8" ht="15.75" x14ac:dyDescent="0.2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109" t="s">
        <v>139</v>
      </c>
      <c r="H43" s="15"/>
    </row>
    <row r="44" spans="1:8" ht="15.75" x14ac:dyDescent="0.25">
      <c r="A44" s="27" t="s">
        <v>33</v>
      </c>
      <c r="B44" s="28"/>
      <c r="C44" s="14"/>
      <c r="D44" s="73">
        <v>147</v>
      </c>
      <c r="E44" s="74">
        <v>24864305.010000002</v>
      </c>
      <c r="F44" s="74">
        <v>1262703.7</v>
      </c>
      <c r="G44" s="104">
        <f>1-(+F44/E44)</f>
        <v>0.94921620775275395</v>
      </c>
      <c r="H44" s="15"/>
    </row>
    <row r="45" spans="1:8" ht="15.75" x14ac:dyDescent="0.25">
      <c r="A45" s="27" t="s">
        <v>34</v>
      </c>
      <c r="B45" s="28"/>
      <c r="C45" s="14"/>
      <c r="D45" s="73">
        <v>6</v>
      </c>
      <c r="E45" s="74">
        <v>3559920.77</v>
      </c>
      <c r="F45" s="74">
        <v>628534.77</v>
      </c>
      <c r="G45" s="104">
        <f t="shared" ref="G45:G54" si="1">1-(+F45/E45)</f>
        <v>0.82344135990419809</v>
      </c>
      <c r="H45" s="15"/>
    </row>
    <row r="46" spans="1:8" ht="15.75" x14ac:dyDescent="0.25">
      <c r="A46" s="27" t="s">
        <v>35</v>
      </c>
      <c r="B46" s="28"/>
      <c r="C46" s="14"/>
      <c r="D46" s="73">
        <v>162</v>
      </c>
      <c r="E46" s="74">
        <v>23652951.969999999</v>
      </c>
      <c r="F46" s="74">
        <v>1299252.6299999999</v>
      </c>
      <c r="G46" s="104">
        <f t="shared" si="1"/>
        <v>0.94507017003002858</v>
      </c>
      <c r="H46" s="15"/>
    </row>
    <row r="47" spans="1:8" ht="15.75" x14ac:dyDescent="0.25">
      <c r="A47" s="27" t="s">
        <v>36</v>
      </c>
      <c r="B47" s="28"/>
      <c r="C47" s="14"/>
      <c r="D47" s="73">
        <v>2</v>
      </c>
      <c r="E47" s="74">
        <v>783232.5</v>
      </c>
      <c r="F47" s="74">
        <v>140658.45000000001</v>
      </c>
      <c r="G47" s="104">
        <f t="shared" si="1"/>
        <v>0.82041290421426583</v>
      </c>
      <c r="H47" s="15"/>
    </row>
    <row r="48" spans="1:8" ht="15.75" x14ac:dyDescent="0.25">
      <c r="A48" s="27" t="s">
        <v>37</v>
      </c>
      <c r="B48" s="28"/>
      <c r="C48" s="14"/>
      <c r="D48" s="73">
        <v>115</v>
      </c>
      <c r="E48" s="74">
        <v>16098845.279999999</v>
      </c>
      <c r="F48" s="74">
        <v>1451061.22</v>
      </c>
      <c r="G48" s="104">
        <f t="shared" si="1"/>
        <v>0.90986550931061561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4"/>
      <c r="H49" s="2"/>
    </row>
    <row r="50" spans="1:8" ht="15.75" x14ac:dyDescent="0.25">
      <c r="A50" s="27" t="s">
        <v>39</v>
      </c>
      <c r="B50" s="28"/>
      <c r="C50" s="14"/>
      <c r="D50" s="73">
        <v>11</v>
      </c>
      <c r="E50" s="74">
        <v>2559300</v>
      </c>
      <c r="F50" s="74">
        <v>255769</v>
      </c>
      <c r="G50" s="104">
        <f t="shared" si="1"/>
        <v>0.90006290782635878</v>
      </c>
      <c r="H50" s="2"/>
    </row>
    <row r="51" spans="1:8" ht="15.75" x14ac:dyDescent="0.25">
      <c r="A51" s="27" t="s">
        <v>40</v>
      </c>
      <c r="B51" s="28"/>
      <c r="C51" s="14"/>
      <c r="D51" s="73">
        <v>4</v>
      </c>
      <c r="E51" s="74">
        <v>1546325</v>
      </c>
      <c r="F51" s="74">
        <v>182098</v>
      </c>
      <c r="G51" s="104">
        <f t="shared" si="1"/>
        <v>0.88223820994939617</v>
      </c>
      <c r="H51" s="2"/>
    </row>
    <row r="52" spans="1:8" ht="15.75" x14ac:dyDescent="0.25">
      <c r="A52" s="54" t="s">
        <v>41</v>
      </c>
      <c r="B52" s="28"/>
      <c r="C52" s="14"/>
      <c r="D52" s="73">
        <v>2</v>
      </c>
      <c r="E52" s="74">
        <v>324875</v>
      </c>
      <c r="F52" s="74">
        <v>77645</v>
      </c>
      <c r="G52" s="104">
        <f t="shared" si="1"/>
        <v>0.76100038476337051</v>
      </c>
      <c r="H52" s="2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2"/>
    </row>
    <row r="54" spans="1:8" ht="15.75" x14ac:dyDescent="0.25">
      <c r="A54" s="27" t="s">
        <v>100</v>
      </c>
      <c r="B54" s="28"/>
      <c r="C54" s="14"/>
      <c r="D54" s="73">
        <v>1450</v>
      </c>
      <c r="E54" s="74">
        <v>113164667.76000001</v>
      </c>
      <c r="F54" s="74">
        <v>11801390.779999999</v>
      </c>
      <c r="G54" s="104">
        <f t="shared" si="1"/>
        <v>0.89571488156507972</v>
      </c>
      <c r="H54" s="2"/>
    </row>
    <row r="55" spans="1:8" ht="15.75" x14ac:dyDescent="0.25">
      <c r="A55" s="71" t="s">
        <v>101</v>
      </c>
      <c r="B55" s="30"/>
      <c r="C55" s="14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14"/>
      <c r="D56" s="77"/>
      <c r="E56" s="96"/>
      <c r="F56" s="74"/>
      <c r="G56" s="105"/>
      <c r="H56" s="2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2"/>
    </row>
    <row r="58" spans="1:8" x14ac:dyDescent="0.2">
      <c r="A58" s="16" t="s">
        <v>44</v>
      </c>
      <c r="B58" s="28"/>
      <c r="C58" s="14"/>
      <c r="D58" s="77"/>
      <c r="E58" s="95"/>
      <c r="F58" s="74"/>
      <c r="G58" s="105"/>
      <c r="H58" s="2"/>
    </row>
    <row r="59" spans="1:8" x14ac:dyDescent="0.2">
      <c r="A59" s="16" t="s">
        <v>30</v>
      </c>
      <c r="B59" s="28"/>
      <c r="C59" s="14"/>
      <c r="D59" s="77"/>
      <c r="E59" s="95"/>
      <c r="F59" s="74"/>
      <c r="G59" s="105"/>
      <c r="H59" s="2"/>
    </row>
    <row r="60" spans="1:8" ht="15.75" x14ac:dyDescent="0.25">
      <c r="A60" s="32"/>
      <c r="B60" s="18"/>
      <c r="C60" s="14"/>
      <c r="D60" s="77"/>
      <c r="E60" s="80"/>
      <c r="F60" s="80"/>
      <c r="G60" s="105"/>
      <c r="H60" s="2"/>
    </row>
    <row r="61" spans="1:8" ht="15.75" x14ac:dyDescent="0.25">
      <c r="A61" s="20" t="s">
        <v>45</v>
      </c>
      <c r="B61" s="20"/>
      <c r="C61" s="21"/>
      <c r="D61" s="81">
        <f>SUM(D44:D57)</f>
        <v>1899</v>
      </c>
      <c r="E61" s="82">
        <f>SUM(E44:E60)</f>
        <v>186554423.29000002</v>
      </c>
      <c r="F61" s="82">
        <f>SUM(F44:F60)</f>
        <v>17099113.549999997</v>
      </c>
      <c r="G61" s="110">
        <f>1-(+F61/E61)</f>
        <v>0.9083424919739409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F61+F39</f>
        <v>19834333.839999996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LUMIERE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2022-01-06T17:39:43Z</cp:lastPrinted>
  <dcterms:created xsi:type="dcterms:W3CDTF">2012-06-07T14:04:25Z</dcterms:created>
  <dcterms:modified xsi:type="dcterms:W3CDTF">2022-01-07T15:33:26Z</dcterms:modified>
</cp:coreProperties>
</file>