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Financials May\Optimized\"/>
    </mc:Choice>
  </mc:AlternateContent>
  <bookViews>
    <workbookView xWindow="0" yWindow="0" windowWidth="28890" windowHeight="11835" tabRatio="790" activeTab="13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HORSESHO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977461"/>
</workbook>
</file>

<file path=xl/calcChain.xml><?xml version="1.0" encoding="utf-8"?>
<calcChain xmlns="http://schemas.openxmlformats.org/spreadsheetml/2006/main">
  <c r="F63" i="10" l="1"/>
  <c r="F61" i="10"/>
  <c r="E61" i="10"/>
  <c r="G61" i="10"/>
  <c r="D61" i="10"/>
  <c r="B16" i="13"/>
  <c r="G54" i="10"/>
  <c r="G53" i="10"/>
  <c r="G52" i="10"/>
  <c r="G50" i="10"/>
  <c r="G49" i="10"/>
  <c r="G48" i="10"/>
  <c r="G47" i="10"/>
  <c r="G46" i="10"/>
  <c r="G45" i="10"/>
  <c r="G44" i="10"/>
  <c r="D39" i="10"/>
  <c r="G34" i="10"/>
  <c r="G33" i="10"/>
  <c r="G29" i="10"/>
  <c r="G28" i="10"/>
  <c r="G26" i="10"/>
  <c r="G25" i="10"/>
  <c r="G20" i="10"/>
  <c r="G19" i="10"/>
  <c r="G16" i="10"/>
  <c r="F15" i="10"/>
  <c r="F39" i="10"/>
  <c r="E15" i="10"/>
  <c r="E39" i="10"/>
  <c r="G12" i="10"/>
  <c r="G10" i="10"/>
  <c r="F63" i="14"/>
  <c r="F61" i="14"/>
  <c r="G61" i="14"/>
  <c r="E61" i="14"/>
  <c r="D61" i="14"/>
  <c r="G55" i="14"/>
  <c r="G54" i="14"/>
  <c r="G52" i="14"/>
  <c r="G51" i="14"/>
  <c r="G50" i="14"/>
  <c r="G48" i="14"/>
  <c r="G47" i="14"/>
  <c r="G46" i="14"/>
  <c r="G44" i="14"/>
  <c r="F39" i="14"/>
  <c r="G39" i="14"/>
  <c r="E39" i="14"/>
  <c r="D39" i="14"/>
  <c r="G34" i="14"/>
  <c r="G30" i="14"/>
  <c r="G29" i="14"/>
  <c r="G26" i="14"/>
  <c r="G24" i="14"/>
  <c r="G19" i="14"/>
  <c r="G15" i="14"/>
  <c r="F60" i="12"/>
  <c r="F62" i="12"/>
  <c r="E60" i="12"/>
  <c r="D60" i="12"/>
  <c r="G53" i="12"/>
  <c r="G50" i="12"/>
  <c r="G48" i="12"/>
  <c r="G47" i="12"/>
  <c r="G46" i="12"/>
  <c r="G44" i="12"/>
  <c r="G39" i="12"/>
  <c r="F39" i="12"/>
  <c r="E39" i="12"/>
  <c r="D39" i="12"/>
  <c r="G33" i="12"/>
  <c r="G18" i="12"/>
  <c r="G17" i="12"/>
  <c r="F62" i="7"/>
  <c r="G60" i="7"/>
  <c r="F60" i="7"/>
  <c r="E60" i="7"/>
  <c r="D60" i="7"/>
  <c r="G53" i="7"/>
  <c r="G50" i="7"/>
  <c r="G48" i="7"/>
  <c r="G47" i="7"/>
  <c r="G46" i="7"/>
  <c r="G44" i="7"/>
  <c r="F39" i="7"/>
  <c r="E39" i="7"/>
  <c r="D39" i="7"/>
  <c r="F73" i="9"/>
  <c r="F75" i="9"/>
  <c r="E73" i="9"/>
  <c r="D73" i="9"/>
  <c r="G66" i="9"/>
  <c r="G64" i="9"/>
  <c r="G63" i="9"/>
  <c r="G62" i="9"/>
  <c r="G60" i="9"/>
  <c r="G59" i="9"/>
  <c r="G58" i="9"/>
  <c r="G57" i="9"/>
  <c r="G56" i="9"/>
  <c r="F51" i="9"/>
  <c r="B13" i="13"/>
  <c r="B14" i="13"/>
  <c r="E51" i="9"/>
  <c r="D51" i="9"/>
  <c r="G45" i="9"/>
  <c r="F39" i="9"/>
  <c r="G39" i="9"/>
  <c r="E39" i="9"/>
  <c r="D39" i="9"/>
  <c r="G34" i="9"/>
  <c r="G32" i="9"/>
  <c r="G31" i="9"/>
  <c r="G29" i="9"/>
  <c r="G25" i="9"/>
  <c r="G24" i="9"/>
  <c r="G23" i="9"/>
  <c r="G20" i="9"/>
  <c r="G18" i="9"/>
  <c r="G17" i="9"/>
  <c r="G16" i="9"/>
  <c r="G14" i="9"/>
  <c r="G13" i="9"/>
  <c r="G62" i="6"/>
  <c r="F62" i="6"/>
  <c r="E62" i="6"/>
  <c r="D62" i="6"/>
  <c r="G55" i="6"/>
  <c r="G54" i="6"/>
  <c r="G53" i="6"/>
  <c r="G52" i="6"/>
  <c r="G51" i="6"/>
  <c r="G50" i="6"/>
  <c r="G48" i="6"/>
  <c r="G46" i="6"/>
  <c r="G45" i="6"/>
  <c r="G44" i="6"/>
  <c r="F39" i="6"/>
  <c r="G39" i="6"/>
  <c r="E39" i="6"/>
  <c r="D39" i="6"/>
  <c r="G34" i="6"/>
  <c r="G33" i="6"/>
  <c r="G32" i="6"/>
  <c r="G31" i="6"/>
  <c r="G30" i="6"/>
  <c r="G25" i="6"/>
  <c r="G23" i="6"/>
  <c r="G22" i="6"/>
  <c r="G21" i="6"/>
  <c r="G19" i="6"/>
  <c r="G18" i="6"/>
  <c r="G16" i="6"/>
  <c r="G15" i="6"/>
  <c r="G14" i="6"/>
  <c r="G13" i="6"/>
  <c r="G11" i="6"/>
  <c r="F64" i="5"/>
  <c r="F62" i="5"/>
  <c r="G62" i="5"/>
  <c r="E62" i="5"/>
  <c r="D62" i="5"/>
  <c r="G56" i="5"/>
  <c r="G54" i="5"/>
  <c r="G50" i="5"/>
  <c r="G48" i="5"/>
  <c r="G46" i="5"/>
  <c r="G44" i="5"/>
  <c r="G39" i="5"/>
  <c r="F39" i="5"/>
  <c r="E39" i="5"/>
  <c r="D39" i="5"/>
  <c r="G25" i="5"/>
  <c r="G24" i="5"/>
  <c r="G23" i="5"/>
  <c r="G18" i="5"/>
  <c r="G14" i="5"/>
  <c r="G12" i="5"/>
  <c r="G10" i="5"/>
  <c r="G61" i="4"/>
  <c r="F61" i="4"/>
  <c r="E61" i="4"/>
  <c r="D61" i="4"/>
  <c r="G54" i="4"/>
  <c r="G53" i="4"/>
  <c r="G52" i="4"/>
  <c r="G51" i="4"/>
  <c r="G50" i="4"/>
  <c r="G49" i="4"/>
  <c r="G48" i="4"/>
  <c r="G46" i="4"/>
  <c r="G45" i="4"/>
  <c r="G44" i="4"/>
  <c r="F39" i="4"/>
  <c r="G39" i="4"/>
  <c r="E39" i="4"/>
  <c r="D39" i="4"/>
  <c r="G33" i="4"/>
  <c r="G31" i="4"/>
  <c r="G28" i="4"/>
  <c r="G26" i="4"/>
  <c r="G24" i="4"/>
  <c r="G23" i="4"/>
  <c r="G22" i="4"/>
  <c r="G21" i="4"/>
  <c r="G19" i="4"/>
  <c r="G18" i="4"/>
  <c r="G17" i="4"/>
  <c r="G15" i="4"/>
  <c r="G14" i="4"/>
  <c r="G11" i="4"/>
  <c r="G10" i="4"/>
  <c r="F61" i="3"/>
  <c r="G61" i="3"/>
  <c r="E61" i="3"/>
  <c r="D61" i="3"/>
  <c r="G54" i="3"/>
  <c r="G53" i="3"/>
  <c r="G52" i="3"/>
  <c r="G50" i="3"/>
  <c r="G49" i="3"/>
  <c r="G48" i="3"/>
  <c r="G47" i="3"/>
  <c r="G46" i="3"/>
  <c r="G45" i="3"/>
  <c r="G44" i="3"/>
  <c r="F39" i="3"/>
  <c r="G39" i="3"/>
  <c r="E39" i="3"/>
  <c r="D39" i="3"/>
  <c r="B6" i="13"/>
  <c r="G34" i="3"/>
  <c r="G32" i="3"/>
  <c r="G29" i="3"/>
  <c r="G28" i="3"/>
  <c r="G26" i="3"/>
  <c r="G24" i="3"/>
  <c r="G23" i="3"/>
  <c r="G22" i="3"/>
  <c r="G21" i="3"/>
  <c r="G18" i="3"/>
  <c r="G17" i="3"/>
  <c r="G13" i="3"/>
  <c r="G11" i="3"/>
  <c r="G9" i="3"/>
  <c r="G60" i="2"/>
  <c r="F60" i="2"/>
  <c r="F62" i="2"/>
  <c r="E60" i="2"/>
  <c r="D60" i="2"/>
  <c r="G54" i="2"/>
  <c r="G53" i="2"/>
  <c r="G50" i="2"/>
  <c r="G48" i="2"/>
  <c r="G47" i="2"/>
  <c r="G46" i="2"/>
  <c r="G44" i="2"/>
  <c r="F39" i="2"/>
  <c r="E39" i="2"/>
  <c r="D39" i="2"/>
  <c r="G32" i="2"/>
  <c r="G30" i="2"/>
  <c r="G29" i="2"/>
  <c r="G18" i="2"/>
  <c r="F60" i="11"/>
  <c r="E60" i="11"/>
  <c r="D60" i="11"/>
  <c r="G53" i="11"/>
  <c r="G50" i="11"/>
  <c r="G49" i="11"/>
  <c r="G48" i="11"/>
  <c r="G47" i="11"/>
  <c r="G46" i="11"/>
  <c r="G45" i="11"/>
  <c r="G44" i="11"/>
  <c r="F39" i="11"/>
  <c r="G39" i="11"/>
  <c r="E39" i="11"/>
  <c r="D39" i="11"/>
  <c r="G34" i="11"/>
  <c r="G30" i="11"/>
  <c r="G29" i="11"/>
  <c r="G22" i="11"/>
  <c r="G18" i="11"/>
  <c r="G15" i="11"/>
  <c r="G11" i="11"/>
  <c r="G9" i="11"/>
  <c r="F63" i="8"/>
  <c r="F61" i="8"/>
  <c r="G61" i="8"/>
  <c r="E61" i="8"/>
  <c r="D61" i="8"/>
  <c r="G55" i="8"/>
  <c r="G54" i="8"/>
  <c r="G53" i="8"/>
  <c r="G52" i="8"/>
  <c r="G51" i="8"/>
  <c r="G50" i="8"/>
  <c r="G48" i="8"/>
  <c r="G47" i="8"/>
  <c r="G46" i="8"/>
  <c r="G45" i="8"/>
  <c r="G44" i="8"/>
  <c r="G39" i="8"/>
  <c r="F39" i="8"/>
  <c r="E39" i="8"/>
  <c r="D39" i="8"/>
  <c r="G34" i="8"/>
  <c r="G33" i="8"/>
  <c r="G32" i="8"/>
  <c r="G29" i="8"/>
  <c r="G28" i="8"/>
  <c r="G26" i="8"/>
  <c r="G25" i="8"/>
  <c r="G24" i="8"/>
  <c r="G23" i="8"/>
  <c r="G21" i="8"/>
  <c r="G19" i="8"/>
  <c r="G18" i="8"/>
  <c r="G13" i="8"/>
  <c r="G12" i="8"/>
  <c r="G11" i="8"/>
  <c r="G10" i="8"/>
  <c r="F63" i="1"/>
  <c r="F61" i="1"/>
  <c r="G61" i="1"/>
  <c r="E61" i="1"/>
  <c r="D61" i="1"/>
  <c r="G54" i="1"/>
  <c r="G52" i="1"/>
  <c r="G50" i="1"/>
  <c r="G49" i="1"/>
  <c r="G48" i="1"/>
  <c r="G47" i="1"/>
  <c r="G46" i="1"/>
  <c r="G45" i="1"/>
  <c r="G44" i="1"/>
  <c r="F39" i="1"/>
  <c r="G39" i="1"/>
  <c r="E39" i="1"/>
  <c r="D39" i="1"/>
  <c r="G31" i="1"/>
  <c r="G30" i="1"/>
  <c r="G25" i="1"/>
  <c r="G22" i="1"/>
  <c r="G20" i="1"/>
  <c r="G18" i="1"/>
  <c r="G17" i="1"/>
  <c r="G16" i="1"/>
  <c r="G15" i="1"/>
  <c r="G13" i="1"/>
  <c r="G10" i="1"/>
  <c r="G9" i="1"/>
  <c r="B11" i="13"/>
  <c r="B12" i="13"/>
  <c r="A3" i="4"/>
  <c r="A3" i="14"/>
  <c r="A4" i="13"/>
  <c r="A3" i="12"/>
  <c r="A3" i="11"/>
  <c r="A3" i="10"/>
  <c r="A3" i="9"/>
  <c r="A3" i="8"/>
  <c r="A3" i="7"/>
  <c r="A3" i="6"/>
  <c r="A3" i="5"/>
  <c r="A3" i="3"/>
  <c r="A3" i="2"/>
  <c r="G39" i="10"/>
  <c r="G15" i="10"/>
  <c r="G60" i="12"/>
  <c r="G51" i="9"/>
  <c r="G73" i="9"/>
  <c r="F64" i="6"/>
  <c r="F63" i="4"/>
  <c r="F63" i="3"/>
  <c r="B8" i="13"/>
  <c r="B18" i="13"/>
  <c r="G39" i="2"/>
  <c r="G60" i="11"/>
  <c r="F62" i="11"/>
  <c r="B17" i="13"/>
  <c r="B7" i="13"/>
  <c r="B9" i="13"/>
  <c r="B21" i="13"/>
  <c r="B19" i="13"/>
</calcChain>
</file>

<file path=xl/sharedStrings.xml><?xml version="1.0" encoding="utf-8"?>
<sst xmlns="http://schemas.openxmlformats.org/spreadsheetml/2006/main" count="952" uniqueCount="162">
  <si>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</si>
  <si>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</si>
  <si>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</si>
  <si>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</si>
  <si>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</si>
  <si>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</si>
  <si>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</si>
  <si>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</si>
  <si>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</si>
  <si>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</si>
  <si>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</si>
  <si>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</si>
  <si>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</si>
  <si>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</si>
  <si>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</si>
  <si>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</si>
  <si>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</si>
  <si>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</si>
  <si>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</si>
  <si>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</si>
  <si>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</si>
  <si>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</si>
  <si>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</si>
  <si>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</si>
  <si>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</si>
  <si>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</si>
  <si>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</si>
  <si>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</si>
  <si>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</si>
  <si>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</si>
  <si>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</si>
  <si>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</si>
  <si>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</si>
  <si>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</si>
  <si>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</si>
  <si>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</si>
  <si>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</si>
  <si>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</si>
  <si>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</si>
  <si>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</si>
  <si>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</si>
  <si>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</si>
  <si>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</si>
  <si>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</si>
  <si>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</si>
  <si>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</si>
  <si>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</si>
  <si>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</si>
  <si>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</si>
  <si>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</si>
  <si>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</si>
  <si>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</si>
  <si>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</si>
  <si>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</si>
  <si>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</si>
  <si>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</si>
  <si>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</si>
  <si>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</si>
  <si>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</si>
  <si>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</si>
  <si>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</si>
  <si>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</si>
  <si>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</si>
  <si>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</si>
  <si>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</si>
  <si>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</si>
  <si>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</si>
  <si>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</si>
  <si>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</si>
  <si>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</si>
  <si>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</si>
  <si>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</si>
  <si>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</si>
  <si>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</si>
  <si>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</si>
  <si>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</si>
  <si>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Baccarat</t>
  </si>
  <si>
    <t>BOAT:     RIVER CITY</t>
  </si>
  <si>
    <t xml:space="preserve">   Bonus Craps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</si>
  <si>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</si>
  <si>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</si>
  <si>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</si>
  <si>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</si>
  <si>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</si>
  <si>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</si>
  <si>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</si>
  <si>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</si>
  <si>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</si>
  <si>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</si>
  <si>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</si>
  <si>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</si>
  <si>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</si>
  <si>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</si>
  <si>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</si>
  <si>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</si>
  <si>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</si>
  <si>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</si>
  <si>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</si>
  <si>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</si>
  <si>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</si>
  <si>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</si>
  <si>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</si>
  <si>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</si>
  <si>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</si>
  <si>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</si>
  <si>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</si>
  <si>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</si>
  <si>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</si>
  <si>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</si>
  <si>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DJ Wild</t>
  </si>
  <si>
    <t xml:space="preserve">   Texas Ultimate</t>
  </si>
  <si>
    <t xml:space="preserve">   4 Card Frenzy</t>
  </si>
  <si>
    <t xml:space="preserve">   Cajun Stud Poker</t>
  </si>
  <si>
    <t xml:space="preserve">   Cajun Stud</t>
  </si>
  <si>
    <t xml:space="preserve">   Heads Up Hold'em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</si>
  <si>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</si>
  <si>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</si>
  <si>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</si>
  <si>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</si>
  <si>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Sic Bo</t>
  </si>
  <si>
    <t xml:space="preserve">   DJ Wild Poker</t>
  </si>
  <si>
    <t xml:space="preserve">   Fortune 7</t>
  </si>
  <si>
    <t xml:space="preserve">   Four Card Frenzy</t>
  </si>
  <si>
    <t xml:space="preserve">   Criss Cross Poker</t>
  </si>
  <si>
    <t xml:space="preserve">   Straw Poker</t>
  </si>
  <si>
    <t xml:space="preserve">  Multi Denom</t>
  </si>
  <si>
    <t xml:space="preserve">   DJ Wild Stud</t>
  </si>
  <si>
    <t xml:space="preserve">   Ultimate Texas Poker</t>
  </si>
  <si>
    <t xml:space="preserve">   5 Treasures Baccarat</t>
  </si>
  <si>
    <t xml:space="preserve">    I LUV Suits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</si>
  <si>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</si>
  <si>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</si>
  <si>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</si>
  <si>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</si>
  <si>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</si>
  <si>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</si>
  <si>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</si>
  <si>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</si>
  <si>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</si>
  <si>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</si>
  <si>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</si>
  <si>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</si>
  <si>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Super Three Card</t>
  </si>
  <si>
    <t xml:space="preserve">   Face Up Pai Gow</t>
  </si>
  <si>
    <t xml:space="preserve">   I Luv Suits</t>
  </si>
  <si>
    <t>BOAT:  BALLY'S KC</t>
  </si>
  <si>
    <t xml:space="preserve">   I LUV Suits</t>
  </si>
  <si>
    <t xml:space="preserve">   Blackjack 6 TO 5</t>
  </si>
  <si>
    <t xml:space="preserve">   Mini Baccarat</t>
  </si>
  <si>
    <t xml:space="preserve">   Golden Frog Baccarat</t>
  </si>
  <si>
    <t xml:space="preserve">   5 Treasures</t>
  </si>
  <si>
    <t>BOAT:    HORSESHOE ST. LOUIS</t>
  </si>
  <si>
    <t xml:space="preserve">   Rising Phoenix MB</t>
  </si>
  <si>
    <t xml:space="preserve">   Big Blind UTH</t>
  </si>
  <si>
    <t xml:space="preserve">   Trilux EZ</t>
  </si>
  <si>
    <t xml:space="preserve">   Double Deck EZ</t>
  </si>
  <si>
    <t xml:space="preserve">   Rising Phoenix</t>
  </si>
  <si>
    <t>HYBRID TABLES</t>
  </si>
  <si>
    <t>HYBRID</t>
  </si>
  <si>
    <t xml:space="preserve">   Hybrid Tournaments</t>
  </si>
  <si>
    <t xml:space="preserve">     TOTAL HYBRID:</t>
  </si>
  <si>
    <t>MONTH ENDED: 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</si>
</sst>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1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0" borderId="3" xfId="0" applyNumberFormat="1" applyFont="1" applyBorder="1" applyAlignment="1" applyProtection="1">
      <protection locked="0"/>
    </xf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3" fontId="10" fillId="2" borderId="3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4" fontId="6" fillId="0" borderId="0" xfId="0" applyNumberFormat="1" applyFont="1" applyAlignment="1">
      <alignment horizontal="center"/>
    </xf>
    <xf numFmtId="0" fontId="6" fillId="0" borderId="3" xfId="0" applyNumberFormat="1" applyFont="1" applyBorder="1" applyAlignment="1"/>
    <xf numFmtId="0" fontId="21" fillId="0" borderId="3" xfId="0" applyNumberFormat="1" applyFont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4" fontId="6" fillId="0" borderId="6" xfId="0" applyNumberFormat="1" applyFont="1" applyBorder="1" applyAlignment="1">
      <alignment horizontal="centerContinuous"/>
    </xf>
    <xf numFmtId="3" fontId="8" fillId="0" borderId="5" xfId="0" applyNumberFormat="1" applyFont="1" applyBorder="1" applyAlignment="1" applyProtection="1">
      <alignment horizontal="center"/>
      <protection locked="0"/>
    </xf>
    <xf numFmtId="0" fontId="10" fillId="0" borderId="0" xfId="0" applyNumberFormat="1" applyFont="1" applyAlignment="1">
      <alignment horizontal="left"/>
    </xf>
    <xf numFmtId="164" fontId="13" fillId="0" borderId="7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0" fontId="16" fillId="0" borderId="8" xfId="0" applyFont="1" applyBorder="1" applyAlignment="1"/>
    <xf numFmtId="3" fontId="13" fillId="0" borderId="9" xfId="0" applyNumberFormat="1" applyFont="1" applyBorder="1" applyAlignment="1">
      <alignment horizontal="center"/>
    </xf>
    <xf numFmtId="0" fontId="16" fillId="0" borderId="10" xfId="0" applyFont="1" applyBorder="1" applyAlignment="1"/>
    <xf numFmtId="4" fontId="13" fillId="0" borderId="7" xfId="0" applyNumberFormat="1" applyFont="1" applyBorder="1" applyAlignment="1">
      <alignment horizontal="center"/>
    </xf>
    <xf numFmtId="0" fontId="16" fillId="4" borderId="10" xfId="0" applyFont="1" applyFill="1" applyBorder="1" applyAlignment="1"/>
    <xf numFmtId="4" fontId="12" fillId="4" borderId="7" xfId="0" applyNumberFormat="1" applyFont="1" applyFill="1" applyBorder="1" applyAlignment="1">
      <alignment horizontal="center"/>
    </xf>
    <xf numFmtId="164" fontId="13" fillId="4" borderId="7" xfId="0" applyNumberFormat="1" applyFont="1" applyFill="1" applyBorder="1" applyAlignment="1">
      <alignment horizontal="center"/>
    </xf>
    <xf numFmtId="4" fontId="12" fillId="4" borderId="11" xfId="0" applyNumberFormat="1" applyFont="1" applyFill="1" applyBorder="1" applyAlignment="1">
      <alignment horizontal="center"/>
    </xf>
    <xf numFmtId="0" fontId="13" fillId="0" borderId="12" xfId="0" applyFont="1" applyBorder="1" applyAlignment="1"/>
    <xf numFmtId="0" fontId="12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40" fontId="8" fillId="5" borderId="3" xfId="0" applyNumberFormat="1" applyFont="1" applyFill="1" applyBorder="1" applyProtection="1">
      <protection locked="0"/>
    </xf>
    <xf numFmtId="40" fontId="8" fillId="0" borderId="3" xfId="0" applyNumberFormat="1" applyFont="1" applyBorder="1" applyProtection="1">
      <protection locked="0"/>
    </xf>
    <xf numFmtId="164" fontId="8" fillId="0" borderId="13" xfId="0" applyNumberFormat="1" applyFont="1" applyBorder="1" applyProtection="1">
      <protection locked="0"/>
    </xf>
    <xf numFmtId="164" fontId="8" fillId="3" borderId="13" xfId="0" applyNumberFormat="1" applyFont="1" applyFill="1" applyBorder="1" applyProtection="1">
      <protection locked="0"/>
    </xf>
    <xf numFmtId="40" fontId="8" fillId="3" borderId="3" xfId="0" applyNumberFormat="1" applyFont="1" applyFill="1" applyBorder="1" applyProtection="1">
      <protection locked="0"/>
    </xf>
    <xf numFmtId="4" fontId="10" fillId="2" borderId="5" xfId="0" applyNumberFormat="1" applyFont="1" applyFill="1" applyBorder="1"/>
    <xf numFmtId="164" fontId="10" fillId="0" borderId="14" xfId="0" applyNumberFormat="1" applyFont="1" applyBorder="1" applyProtection="1">
      <protection locked="0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0" xfId="0" applyNumberFormat="1" applyFont="1"/>
    <xf numFmtId="0" fontId="6" fillId="0" borderId="0" xfId="0" applyFont="1" applyAlignment="1">
      <alignment horizontal="center"/>
    </xf>
    <xf numFmtId="4" fontId="8" fillId="3" borderId="3" xfId="0" applyNumberFormat="1" applyFont="1" applyFill="1" applyBorder="1" applyProtection="1">
      <protection locked="0"/>
    </xf>
    <xf numFmtId="4" fontId="10" fillId="2" borderId="3" xfId="0" applyNumberFormat="1" applyFont="1" applyFill="1" applyBorder="1"/>
    <xf numFmtId="0" fontId="7" fillId="0" borderId="1" xfId="0" applyFont="1" applyBorder="1"/>
    <xf numFmtId="4" fontId="20" fillId="0" borderId="1" xfId="0" applyNumberFormat="1" applyFont="1" applyBorder="1"/>
    <xf numFmtId="0" fontId="0" fillId="0" borderId="1" xfId="0" applyBorder="1"/>
    <xf numFmtId="0" fontId="12" fillId="0" borderId="0" xfId="0" applyFont="1"/>
    <xf numFmtId="164" fontId="10" fillId="0" borderId="13" xfId="0" applyNumberFormat="1" applyFont="1" applyBorder="1" applyProtection="1">
      <protection locked="0"/>
    </xf>
    <xf numFmtId="164" fontId="8" fillId="0" borderId="3" xfId="0" applyNumberFormat="1" applyFont="1" applyBorder="1" applyProtection="1">
      <protection locked="0"/>
    </xf>
    <xf numFmtId="164" fontId="8" fillId="3" borderId="3" xfId="0" applyNumberFormat="1" applyFont="1" applyFill="1" applyBorder="1" applyProtection="1">
      <protection locked="0"/>
    </xf>
    <xf numFmtId="4" fontId="8" fillId="2" borderId="3" xfId="0" applyNumberFormat="1" applyFont="1" applyFill="1" applyBorder="1" applyProtection="1">
      <protection locked="0"/>
    </xf>
    <xf numFmtId="4" fontId="8" fillId="0" borderId="3" xfId="0" applyNumberFormat="1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0" fontId="7" fillId="0" borderId="1" xfId="0" applyFont="1" applyBorder="1" applyAlignment="1">
      <alignment horizontal="center"/>
    </xf>
    <xf numFmtId="4" fontId="10" fillId="2" borderId="1" xfId="0" applyNumberFormat="1" applyFont="1" applyFill="1" applyBorder="1"/>
    <xf numFmtId="164" fontId="10" fillId="0" borderId="1" xfId="0" applyNumberFormat="1" applyFont="1" applyBorder="1" applyProtection="1">
      <protection locked="0"/>
    </xf>
    <xf numFmtId="10" fontId="8" fillId="0" borderId="3" xfId="0" applyNumberFormat="1" applyFont="1" applyBorder="1" applyProtection="1">
      <protection locked="0"/>
    </xf>
    <xf numFmtId="164" fontId="8" fillId="5" borderId="3" xfId="0" applyNumberFormat="1" applyFont="1" applyFill="1" applyBorder="1" applyProtection="1">
      <protection locked="0"/>
    </xf>
    <xf numFmtId="4" fontId="8" fillId="5" borderId="3" xfId="0" applyNumberFormat="1" applyFont="1" applyFill="1" applyBorder="1" applyProtection="1">
      <protection locked="0"/>
    </xf>
    <xf numFmtId="3" fontId="10" fillId="2" borderId="0" xfId="0" applyNumberFormat="1" applyFont="1" applyFill="1" applyAlignment="1">
      <alignment horizontal="center"/>
    </xf>
    <xf numFmtId="4" fontId="10" fillId="2" borderId="0" xfId="0" applyNumberFormat="1" applyFont="1" applyFill="1"/>
    <xf numFmtId="164" fontId="10" fillId="0" borderId="0" xfId="0" applyNumberFormat="1" applyFont="1" applyProtection="1">
      <protection locked="0"/>
    </xf>
    <xf numFmtId="40" fontId="8" fillId="0" borderId="5" xfId="0" applyNumberFormat="1" applyFont="1" applyBorder="1" applyProtection="1">
      <protection locked="0"/>
    </xf>
    <xf numFmtId="164" fontId="10" fillId="0" borderId="0" xfId="0" applyNumberFormat="1" applyFont="1"/>
    <xf numFmtId="0" fontId="0" fillId="0" borderId="0" xfId="0"/>
    <xf numFmtId="0" fontId="8" fillId="0" borderId="0" xfId="0" applyFont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topLeftCell="A25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161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147</v>
      </c>
      <c r="B9" s="13"/>
      <c r="C9" s="14"/>
      <c r="D9" s="72">
        <v>8</v>
      </c>
      <c r="E9" s="104">
        <v>1557224</v>
      </c>
      <c r="F9" s="105">
        <v>416046.5</v>
      </c>
      <c r="G9" s="106">
        <f>F9/E9</f>
        <v>0.26717190333567936</v>
      </c>
      <c r="H9" s="15"/>
    </row>
    <row r="10" spans="1:8" ht="15.75" x14ac:dyDescent="0.25">
      <c r="A10" s="78" t="s">
        <v>11</v>
      </c>
      <c r="B10" s="13"/>
      <c r="C10" s="14"/>
      <c r="D10" s="72">
        <v>6</v>
      </c>
      <c r="E10" s="104">
        <v>1354098</v>
      </c>
      <c r="F10" s="105">
        <v>145202</v>
      </c>
      <c r="G10" s="106">
        <f>F10/E10</f>
        <v>0.10723152977110963</v>
      </c>
      <c r="H10" s="15"/>
    </row>
    <row r="11" spans="1:8" ht="15.75" x14ac:dyDescent="0.25">
      <c r="A11" s="78" t="s">
        <v>73</v>
      </c>
      <c r="B11" s="13"/>
      <c r="C11" s="14"/>
      <c r="D11" s="72"/>
      <c r="E11" s="104"/>
      <c r="F11" s="105"/>
      <c r="G11" s="106"/>
      <c r="H11" s="15"/>
    </row>
    <row r="12" spans="1:8" ht="15.75" x14ac:dyDescent="0.25">
      <c r="A12" s="78" t="s">
        <v>25</v>
      </c>
      <c r="B12" s="13"/>
      <c r="C12" s="14"/>
      <c r="D12" s="72"/>
      <c r="E12" s="104"/>
      <c r="F12" s="105"/>
      <c r="G12" s="106"/>
      <c r="H12" s="15"/>
    </row>
    <row r="13" spans="1:8" ht="15.75" x14ac:dyDescent="0.25">
      <c r="A13" s="78" t="s">
        <v>74</v>
      </c>
      <c r="B13" s="13"/>
      <c r="C13" s="14"/>
      <c r="D13" s="72">
        <v>6</v>
      </c>
      <c r="E13" s="104">
        <v>425644</v>
      </c>
      <c r="F13" s="105">
        <v>200824.5</v>
      </c>
      <c r="G13" s="106">
        <f t="shared" ref="G13:G22" si="0">F13/E13</f>
        <v>0.47181329937694411</v>
      </c>
      <c r="H13" s="15"/>
    </row>
    <row r="14" spans="1:8" ht="15.75" x14ac:dyDescent="0.25">
      <c r="A14" s="78" t="s">
        <v>120</v>
      </c>
      <c r="B14" s="13"/>
      <c r="C14" s="14"/>
      <c r="D14" s="72"/>
      <c r="E14" s="104"/>
      <c r="F14" s="105"/>
      <c r="G14" s="106"/>
      <c r="H14" s="15"/>
    </row>
    <row r="15" spans="1:8" ht="15.75" x14ac:dyDescent="0.25">
      <c r="A15" s="78" t="s">
        <v>112</v>
      </c>
      <c r="B15" s="13"/>
      <c r="C15" s="14"/>
      <c r="D15" s="72">
        <v>1</v>
      </c>
      <c r="E15" s="104">
        <v>221303</v>
      </c>
      <c r="F15" s="105">
        <v>40409</v>
      </c>
      <c r="G15" s="106">
        <f t="shared" si="0"/>
        <v>0.18259580755796351</v>
      </c>
      <c r="H15" s="15"/>
    </row>
    <row r="16" spans="1:8" ht="15.75" x14ac:dyDescent="0.25">
      <c r="A16" s="78" t="s">
        <v>121</v>
      </c>
      <c r="B16" s="13"/>
      <c r="C16" s="14"/>
      <c r="D16" s="72">
        <v>2</v>
      </c>
      <c r="E16" s="104">
        <v>3218079</v>
      </c>
      <c r="F16" s="105">
        <v>168783</v>
      </c>
      <c r="G16" s="106">
        <f t="shared" si="0"/>
        <v>5.2448370596247018E-2</v>
      </c>
      <c r="H16" s="15"/>
    </row>
    <row r="17" spans="1:8" ht="15.75" x14ac:dyDescent="0.25">
      <c r="A17" s="78" t="s">
        <v>148</v>
      </c>
      <c r="B17" s="13"/>
      <c r="C17" s="14"/>
      <c r="D17" s="72">
        <v>4</v>
      </c>
      <c r="E17" s="104">
        <v>4673164</v>
      </c>
      <c r="F17" s="105">
        <v>990775</v>
      </c>
      <c r="G17" s="106">
        <f t="shared" si="0"/>
        <v>0.2120137448632233</v>
      </c>
      <c r="H17" s="15"/>
    </row>
    <row r="18" spans="1:8" ht="15.75" x14ac:dyDescent="0.25">
      <c r="A18" s="78" t="s">
        <v>14</v>
      </c>
      <c r="B18" s="13"/>
      <c r="C18" s="14"/>
      <c r="D18" s="72">
        <v>1</v>
      </c>
      <c r="E18" s="104">
        <v>368651</v>
      </c>
      <c r="F18" s="105">
        <v>51475</v>
      </c>
      <c r="G18" s="106">
        <f t="shared" si="0"/>
        <v>0.13963070763404956</v>
      </c>
      <c r="H18" s="15"/>
    </row>
    <row r="19" spans="1:8" ht="15.75" x14ac:dyDescent="0.25">
      <c r="A19" s="78" t="s">
        <v>15</v>
      </c>
      <c r="B19" s="13"/>
      <c r="C19" s="14"/>
      <c r="D19" s="72"/>
      <c r="E19" s="104"/>
      <c r="F19" s="105"/>
      <c r="G19" s="106"/>
      <c r="H19" s="15"/>
    </row>
    <row r="20" spans="1:8" ht="15.75" x14ac:dyDescent="0.25">
      <c r="A20" s="69" t="s">
        <v>16</v>
      </c>
      <c r="B20" s="13"/>
      <c r="C20" s="14"/>
      <c r="D20" s="72">
        <v>1</v>
      </c>
      <c r="E20" s="104">
        <v>913431</v>
      </c>
      <c r="F20" s="105">
        <v>139313.5</v>
      </c>
      <c r="G20" s="106">
        <f t="shared" si="0"/>
        <v>0.15251671992739463</v>
      </c>
      <c r="H20" s="15"/>
    </row>
    <row r="21" spans="1:8" ht="15.75" x14ac:dyDescent="0.25">
      <c r="A21" s="78" t="s">
        <v>75</v>
      </c>
      <c r="B21" s="13"/>
      <c r="C21" s="14"/>
      <c r="D21" s="72"/>
      <c r="E21" s="104"/>
      <c r="F21" s="105"/>
      <c r="G21" s="106"/>
      <c r="H21" s="15"/>
    </row>
    <row r="22" spans="1:8" ht="15.75" x14ac:dyDescent="0.25">
      <c r="A22" s="78" t="s">
        <v>97</v>
      </c>
      <c r="B22" s="13"/>
      <c r="C22" s="14"/>
      <c r="D22" s="72">
        <v>1</v>
      </c>
      <c r="E22" s="104">
        <v>56050</v>
      </c>
      <c r="F22" s="105">
        <v>24909</v>
      </c>
      <c r="G22" s="106">
        <f t="shared" si="0"/>
        <v>0.44440677966101694</v>
      </c>
      <c r="H22" s="15"/>
    </row>
    <row r="23" spans="1:8" ht="15.75" x14ac:dyDescent="0.25">
      <c r="A23" s="78" t="s">
        <v>150</v>
      </c>
      <c r="B23" s="13"/>
      <c r="C23" s="14"/>
      <c r="D23" s="72"/>
      <c r="E23" s="104"/>
      <c r="F23" s="105"/>
      <c r="G23" s="106"/>
      <c r="H23" s="15"/>
    </row>
    <row r="24" spans="1:8" ht="15.75" x14ac:dyDescent="0.25">
      <c r="A24" s="78" t="s">
        <v>144</v>
      </c>
      <c r="B24" s="13"/>
      <c r="C24" s="14"/>
      <c r="D24" s="72"/>
      <c r="E24" s="104"/>
      <c r="F24" s="105"/>
      <c r="G24" s="106"/>
      <c r="H24" s="15"/>
    </row>
    <row r="25" spans="1:8" ht="15.75" x14ac:dyDescent="0.25">
      <c r="A25" s="79" t="s">
        <v>20</v>
      </c>
      <c r="B25" s="13"/>
      <c r="C25" s="14"/>
      <c r="D25" s="72">
        <v>3</v>
      </c>
      <c r="E25" s="104">
        <v>574478</v>
      </c>
      <c r="F25" s="105">
        <v>158695</v>
      </c>
      <c r="G25" s="106">
        <f>F25/E25</f>
        <v>0.27624208411810375</v>
      </c>
      <c r="H25" s="15"/>
    </row>
    <row r="26" spans="1:8" ht="15.75" x14ac:dyDescent="0.25">
      <c r="A26" s="79" t="s">
        <v>21</v>
      </c>
      <c r="B26" s="13"/>
      <c r="C26" s="14"/>
      <c r="D26" s="72"/>
      <c r="E26" s="104"/>
      <c r="F26" s="105"/>
      <c r="G26" s="106"/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5"/>
      <c r="F28" s="105"/>
      <c r="G28" s="106"/>
      <c r="H28" s="15"/>
    </row>
    <row r="29" spans="1:8" ht="15.75" x14ac:dyDescent="0.25">
      <c r="A29" s="69" t="s">
        <v>152</v>
      </c>
      <c r="B29" s="13"/>
      <c r="C29" s="14"/>
      <c r="D29" s="72"/>
      <c r="E29" s="105"/>
      <c r="F29" s="105"/>
      <c r="G29" s="106"/>
      <c r="H29" s="15"/>
    </row>
    <row r="30" spans="1:8" ht="15.75" x14ac:dyDescent="0.25">
      <c r="A30" s="69" t="s">
        <v>115</v>
      </c>
      <c r="B30" s="13"/>
      <c r="C30" s="14"/>
      <c r="D30" s="72">
        <v>2</v>
      </c>
      <c r="E30" s="105">
        <v>636396</v>
      </c>
      <c r="F30" s="105">
        <v>115150.5</v>
      </c>
      <c r="G30" s="106">
        <f>F30/E30</f>
        <v>0.1809415835423227</v>
      </c>
      <c r="H30" s="15"/>
    </row>
    <row r="31" spans="1:8" ht="15.75" x14ac:dyDescent="0.25">
      <c r="A31" s="69" t="s">
        <v>19</v>
      </c>
      <c r="B31" s="13"/>
      <c r="C31" s="14"/>
      <c r="D31" s="72">
        <v>2</v>
      </c>
      <c r="E31" s="105">
        <v>241425</v>
      </c>
      <c r="F31" s="105">
        <v>84141</v>
      </c>
      <c r="G31" s="106">
        <f>F31/E31</f>
        <v>0.34851817334575957</v>
      </c>
      <c r="H31" s="15"/>
    </row>
    <row r="32" spans="1:8" ht="15.75" x14ac:dyDescent="0.25">
      <c r="A32" s="69" t="s">
        <v>143</v>
      </c>
      <c r="B32" s="13"/>
      <c r="C32" s="14"/>
      <c r="D32" s="72"/>
      <c r="E32" s="105"/>
      <c r="F32" s="105"/>
      <c r="G32" s="106"/>
      <c r="H32" s="15"/>
    </row>
    <row r="33" spans="1:8" ht="15.75" x14ac:dyDescent="0.25">
      <c r="A33" s="69" t="s">
        <v>153</v>
      </c>
      <c r="B33" s="13"/>
      <c r="C33" s="14"/>
      <c r="D33" s="72"/>
      <c r="E33" s="105"/>
      <c r="F33" s="105"/>
      <c r="G33" s="106"/>
      <c r="H33" s="15"/>
    </row>
    <row r="34" spans="1:8" ht="15.75" x14ac:dyDescent="0.25">
      <c r="A34" s="69" t="s">
        <v>76</v>
      </c>
      <c r="B34" s="13"/>
      <c r="C34" s="14"/>
      <c r="D34" s="72"/>
      <c r="E34" s="105"/>
      <c r="F34" s="105"/>
      <c r="G34" s="106"/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29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103">
        <f>SUM(D9:D38)</f>
        <v>37</v>
      </c>
      <c r="E39" s="109">
        <f>SUM(E9:E38)</f>
        <v>14239943</v>
      </c>
      <c r="F39" s="109">
        <f>SUM(F9:F38)</f>
        <v>2535724</v>
      </c>
      <c r="G39" s="110">
        <f>F39/E39</f>
        <v>0.17807121840305118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81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98</v>
      </c>
      <c r="E44" s="105">
        <v>10865383.1</v>
      </c>
      <c r="F44" s="105">
        <v>678687.39</v>
      </c>
      <c r="G44" s="106">
        <f>1-(+F44/E44)</f>
        <v>0.93753672707591873</v>
      </c>
      <c r="H44" s="15"/>
    </row>
    <row r="45" spans="1:8" ht="15.75" x14ac:dyDescent="0.25">
      <c r="A45" s="27" t="s">
        <v>34</v>
      </c>
      <c r="B45" s="28"/>
      <c r="C45" s="14"/>
      <c r="D45" s="72">
        <v>8</v>
      </c>
      <c r="E45" s="105">
        <v>5462820.7599999998</v>
      </c>
      <c r="F45" s="105">
        <v>677389.31</v>
      </c>
      <c r="G45" s="106">
        <f t="shared" ref="G45:G52" si="1">1-(+F45/E45)</f>
        <v>0.87600008498173754</v>
      </c>
      <c r="H45" s="15"/>
    </row>
    <row r="46" spans="1:8" ht="15.75" x14ac:dyDescent="0.25">
      <c r="A46" s="27" t="s">
        <v>35</v>
      </c>
      <c r="B46" s="28"/>
      <c r="C46" s="14"/>
      <c r="D46" s="72">
        <v>67</v>
      </c>
      <c r="E46" s="105">
        <v>4320164.25</v>
      </c>
      <c r="F46" s="105">
        <v>272283.02</v>
      </c>
      <c r="G46" s="106">
        <f t="shared" si="1"/>
        <v>0.93697391945225228</v>
      </c>
      <c r="H46" s="15"/>
    </row>
    <row r="47" spans="1:8" ht="15.75" x14ac:dyDescent="0.25">
      <c r="A47" s="27" t="s">
        <v>36</v>
      </c>
      <c r="B47" s="28"/>
      <c r="C47" s="14"/>
      <c r="D47" s="72">
        <v>1</v>
      </c>
      <c r="E47" s="105">
        <v>999229.5</v>
      </c>
      <c r="F47" s="105">
        <v>39061.5</v>
      </c>
      <c r="G47" s="106">
        <f t="shared" si="1"/>
        <v>0.96090837990671818</v>
      </c>
      <c r="H47" s="15"/>
    </row>
    <row r="48" spans="1:8" ht="15.75" x14ac:dyDescent="0.25">
      <c r="A48" s="27" t="s">
        <v>37</v>
      </c>
      <c r="B48" s="28"/>
      <c r="C48" s="14"/>
      <c r="D48" s="72">
        <v>115</v>
      </c>
      <c r="E48" s="105">
        <v>13834304.279999999</v>
      </c>
      <c r="F48" s="105">
        <v>968453.05</v>
      </c>
      <c r="G48" s="106">
        <f t="shared" si="1"/>
        <v>0.92999625926978668</v>
      </c>
      <c r="H48" s="15"/>
    </row>
    <row r="49" spans="1:8" ht="15.75" x14ac:dyDescent="0.25">
      <c r="A49" s="27" t="s">
        <v>38</v>
      </c>
      <c r="B49" s="28"/>
      <c r="C49" s="14"/>
      <c r="D49" s="72">
        <v>9</v>
      </c>
      <c r="E49" s="105">
        <v>1827923</v>
      </c>
      <c r="F49" s="105">
        <v>84010</v>
      </c>
      <c r="G49" s="106">
        <f t="shared" si="1"/>
        <v>0.9540407336632889</v>
      </c>
      <c r="H49" s="15"/>
    </row>
    <row r="50" spans="1:8" ht="15.75" x14ac:dyDescent="0.25">
      <c r="A50" s="27" t="s">
        <v>39</v>
      </c>
      <c r="B50" s="28"/>
      <c r="C50" s="14"/>
      <c r="D50" s="72">
        <v>17</v>
      </c>
      <c r="E50" s="105">
        <v>1194941.32</v>
      </c>
      <c r="F50" s="105">
        <v>105379.79</v>
      </c>
      <c r="G50" s="106">
        <f t="shared" si="1"/>
        <v>0.91181174486459304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06"/>
      <c r="H51" s="15"/>
    </row>
    <row r="52" spans="1:8" ht="15.75" x14ac:dyDescent="0.25">
      <c r="A52" s="53" t="s">
        <v>41</v>
      </c>
      <c r="B52" s="28"/>
      <c r="C52" s="14"/>
      <c r="D52" s="72">
        <v>2</v>
      </c>
      <c r="E52" s="105">
        <v>114125</v>
      </c>
      <c r="F52" s="105">
        <v>3275</v>
      </c>
      <c r="G52" s="106">
        <f t="shared" si="1"/>
        <v>0.97130339539978094</v>
      </c>
      <c r="H52" s="15"/>
    </row>
    <row r="53" spans="1:8" ht="15.75" x14ac:dyDescent="0.25">
      <c r="A53" s="54" t="s">
        <v>60</v>
      </c>
      <c r="B53" s="28"/>
      <c r="C53" s="14"/>
      <c r="D53" s="72"/>
      <c r="E53" s="105"/>
      <c r="F53" s="105"/>
      <c r="G53" s="106"/>
      <c r="H53" s="15"/>
    </row>
    <row r="54" spans="1:8" ht="15.75" x14ac:dyDescent="0.25">
      <c r="A54" s="27" t="s">
        <v>98</v>
      </c>
      <c r="B54" s="28"/>
      <c r="C54" s="14"/>
      <c r="D54" s="72">
        <v>761</v>
      </c>
      <c r="E54" s="105">
        <v>79469640.159999996</v>
      </c>
      <c r="F54" s="105">
        <v>8537851.4700000007</v>
      </c>
      <c r="G54" s="106">
        <f>1-(+F54/E54)</f>
        <v>0.89256461394803932</v>
      </c>
      <c r="H54" s="15"/>
    </row>
    <row r="55" spans="1:8" ht="15.75" x14ac:dyDescent="0.25">
      <c r="A55" s="70" t="s">
        <v>99</v>
      </c>
      <c r="B55" s="30"/>
      <c r="C55" s="14"/>
      <c r="D55" s="72"/>
      <c r="E55" s="105"/>
      <c r="F55" s="105"/>
      <c r="G55" s="106"/>
      <c r="H55" s="15"/>
    </row>
    <row r="56" spans="1:8" x14ac:dyDescent="0.2">
      <c r="A56" s="16" t="s">
        <v>43</v>
      </c>
      <c r="B56" s="28"/>
      <c r="C56" s="14"/>
      <c r="D56" s="73"/>
      <c r="E56" s="108"/>
      <c r="F56" s="105"/>
      <c r="G56" s="107"/>
      <c r="H56" s="15"/>
    </row>
    <row r="57" spans="1:8" x14ac:dyDescent="0.2">
      <c r="A57" s="16" t="s">
        <v>44</v>
      </c>
      <c r="B57" s="28"/>
      <c r="C57" s="14"/>
      <c r="D57" s="73"/>
      <c r="E57" s="108"/>
      <c r="F57" s="105"/>
      <c r="G57" s="107"/>
      <c r="H57" s="15"/>
    </row>
    <row r="58" spans="1:8" x14ac:dyDescent="0.2">
      <c r="A58" s="16" t="s">
        <v>30</v>
      </c>
      <c r="B58" s="28"/>
      <c r="C58" s="14"/>
      <c r="D58" s="73"/>
      <c r="E58" s="104"/>
      <c r="F58" s="105"/>
      <c r="G58" s="107"/>
      <c r="H58" s="15"/>
    </row>
    <row r="59" spans="1:8" ht="15.75" x14ac:dyDescent="0.25">
      <c r="A59" s="32"/>
      <c r="B59" s="18"/>
      <c r="C59" s="14"/>
      <c r="D59" s="73"/>
      <c r="E59" s="104"/>
      <c r="F59" s="105"/>
      <c r="G59" s="107"/>
      <c r="H59" s="15"/>
    </row>
    <row r="60" spans="1:8" ht="15.75" x14ac:dyDescent="0.25">
      <c r="A60" s="20" t="s">
        <v>45</v>
      </c>
      <c r="B60" s="20"/>
      <c r="C60" s="21"/>
      <c r="D60" s="73"/>
      <c r="E60" s="115"/>
      <c r="F60" s="115"/>
      <c r="G60" s="107"/>
      <c r="H60" s="15"/>
    </row>
    <row r="61" spans="1:8" ht="15.75" x14ac:dyDescent="0.25">
      <c r="A61" s="33"/>
      <c r="B61" s="33"/>
      <c r="C61" s="33"/>
      <c r="D61" s="74">
        <f>SUM(D44:D57)</f>
        <v>1078</v>
      </c>
      <c r="E61" s="116">
        <f>SUM(E44:E60)</f>
        <v>118088531.37</v>
      </c>
      <c r="F61" s="116">
        <f>SUM(F44:F60)</f>
        <v>11366390.530000001</v>
      </c>
      <c r="G61" s="110">
        <f>1-(+F61/E61)</f>
        <v>0.90374687196010306</v>
      </c>
      <c r="H61" s="2"/>
    </row>
    <row r="62" spans="1:8" ht="18" x14ac:dyDescent="0.25">
      <c r="A62" s="34" t="s">
        <v>46</v>
      </c>
      <c r="B62" s="35"/>
      <c r="C62" s="35"/>
      <c r="D62" s="117"/>
      <c r="E62" s="118"/>
      <c r="F62" s="119"/>
      <c r="G62" s="119"/>
      <c r="H62" s="2"/>
    </row>
    <row r="63" spans="1:8" ht="18" x14ac:dyDescent="0.25">
      <c r="A63" s="37"/>
      <c r="B63" s="38"/>
      <c r="C63" s="38"/>
      <c r="D63" s="120"/>
      <c r="E63" s="120"/>
      <c r="F63" s="36">
        <f>F61+F39</f>
        <v>13902114.530000001</v>
      </c>
      <c r="G63" s="120"/>
      <c r="H63" s="2"/>
    </row>
    <row r="64" spans="1:8" ht="18" x14ac:dyDescent="0.25">
      <c r="A64" s="37"/>
      <c r="B64" s="38"/>
      <c r="C64" s="38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36"/>
      <c r="F71" s="2"/>
      <c r="G71" s="2"/>
      <c r="H71" s="2"/>
    </row>
    <row r="72" spans="1:8" ht="18" x14ac:dyDescent="0.25">
      <c r="A72" s="42"/>
      <c r="B72" s="38"/>
      <c r="C72" s="38"/>
      <c r="D72" s="38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7"/>
      <c r="C5" s="4"/>
      <c r="D5" s="6" t="s">
        <v>151</v>
      </c>
      <c r="E5" s="7"/>
      <c r="F5" s="8"/>
      <c r="G5" s="5"/>
      <c r="H5" s="2"/>
    </row>
    <row r="6" spans="1:8" ht="18" x14ac:dyDescent="0.25">
      <c r="A6" s="23" t="s">
        <v>3</v>
      </c>
      <c r="B6" s="87"/>
      <c r="C6" s="4"/>
      <c r="D6" s="4"/>
      <c r="E6" s="4"/>
      <c r="F6" s="5"/>
      <c r="G6" s="5"/>
      <c r="H6" s="2"/>
    </row>
    <row r="7" spans="1:8" ht="15.75" x14ac:dyDescent="0.25">
      <c r="A7" s="63"/>
      <c r="B7" s="63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3"/>
      <c r="B8" s="63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</v>
      </c>
      <c r="B9" s="13"/>
      <c r="C9" s="14"/>
      <c r="D9" s="72"/>
      <c r="E9" s="105"/>
      <c r="F9" s="105"/>
      <c r="G9" s="106"/>
      <c r="H9" s="15"/>
    </row>
    <row r="10" spans="1:8" ht="15.75" x14ac:dyDescent="0.25">
      <c r="A10" s="78" t="s">
        <v>11</v>
      </c>
      <c r="B10" s="13"/>
      <c r="C10" s="14"/>
      <c r="D10" s="72">
        <v>3</v>
      </c>
      <c r="E10" s="105">
        <v>418098</v>
      </c>
      <c r="F10" s="105">
        <v>22586.5</v>
      </c>
      <c r="G10" s="106">
        <f>F10/E10</f>
        <v>5.4022023544719182E-2</v>
      </c>
      <c r="H10" s="15"/>
    </row>
    <row r="11" spans="1:8" ht="15.75" x14ac:dyDescent="0.25">
      <c r="A11" s="78" t="s">
        <v>119</v>
      </c>
      <c r="B11" s="13"/>
      <c r="C11" s="14"/>
      <c r="D11" s="72"/>
      <c r="E11" s="105"/>
      <c r="F11" s="105"/>
      <c r="G11" s="106"/>
      <c r="H11" s="15"/>
    </row>
    <row r="12" spans="1:8" ht="15.75" x14ac:dyDescent="0.25">
      <c r="A12" s="78" t="s">
        <v>25</v>
      </c>
      <c r="B12" s="13"/>
      <c r="C12" s="14"/>
      <c r="D12" s="72">
        <v>1</v>
      </c>
      <c r="E12" s="105">
        <v>46906</v>
      </c>
      <c r="F12" s="105">
        <v>6745</v>
      </c>
      <c r="G12" s="106">
        <f>F12/E12</f>
        <v>0.14379823476740716</v>
      </c>
      <c r="H12" s="15"/>
    </row>
    <row r="13" spans="1:8" ht="15.75" x14ac:dyDescent="0.25">
      <c r="A13" s="78" t="s">
        <v>74</v>
      </c>
      <c r="B13" s="13"/>
      <c r="C13" s="14"/>
      <c r="D13" s="72"/>
      <c r="E13" s="105"/>
      <c r="F13" s="105"/>
      <c r="G13" s="106"/>
      <c r="H13" s="15"/>
    </row>
    <row r="14" spans="1:8" ht="15.75" x14ac:dyDescent="0.25">
      <c r="A14" s="78" t="s">
        <v>106</v>
      </c>
      <c r="B14" s="13"/>
      <c r="C14" s="14"/>
      <c r="D14" s="72"/>
      <c r="E14" s="105"/>
      <c r="F14" s="105"/>
      <c r="G14" s="106"/>
      <c r="H14" s="15"/>
    </row>
    <row r="15" spans="1:8" ht="15.75" x14ac:dyDescent="0.25">
      <c r="A15" s="78" t="s">
        <v>108</v>
      </c>
      <c r="B15" s="13"/>
      <c r="C15" s="14"/>
      <c r="D15" s="72">
        <v>9</v>
      </c>
      <c r="E15" s="105">
        <f>1689057+32670</f>
        <v>1721727</v>
      </c>
      <c r="F15" s="105">
        <f>527365.5+16577</f>
        <v>543942.5</v>
      </c>
      <c r="G15" s="106">
        <f>F15/E15</f>
        <v>0.31592842535430993</v>
      </c>
      <c r="H15" s="15"/>
    </row>
    <row r="16" spans="1:8" ht="15.75" x14ac:dyDescent="0.25">
      <c r="A16" s="78" t="s">
        <v>103</v>
      </c>
      <c r="B16" s="13"/>
      <c r="C16" s="14"/>
      <c r="D16" s="72">
        <v>4</v>
      </c>
      <c r="E16" s="105">
        <v>446977</v>
      </c>
      <c r="F16" s="105">
        <v>149523.5</v>
      </c>
      <c r="G16" s="106">
        <f>F16/E16</f>
        <v>0.33452168679820216</v>
      </c>
      <c r="H16" s="15"/>
    </row>
    <row r="17" spans="1:8" ht="15.75" x14ac:dyDescent="0.25">
      <c r="A17" s="78" t="s">
        <v>78</v>
      </c>
      <c r="B17" s="13"/>
      <c r="C17" s="14"/>
      <c r="D17" s="72"/>
      <c r="E17" s="105"/>
      <c r="F17" s="105"/>
      <c r="G17" s="106"/>
      <c r="H17" s="15"/>
    </row>
    <row r="18" spans="1:8" ht="15.75" x14ac:dyDescent="0.25">
      <c r="A18" s="69" t="s">
        <v>113</v>
      </c>
      <c r="B18" s="13"/>
      <c r="C18" s="14"/>
      <c r="D18" s="72"/>
      <c r="E18" s="105"/>
      <c r="F18" s="105"/>
      <c r="G18" s="106"/>
      <c r="H18" s="15"/>
    </row>
    <row r="19" spans="1:8" ht="15.75" x14ac:dyDescent="0.25">
      <c r="A19" s="69" t="s">
        <v>14</v>
      </c>
      <c r="B19" s="13"/>
      <c r="C19" s="14"/>
      <c r="D19" s="72">
        <v>1</v>
      </c>
      <c r="E19" s="105">
        <v>72040</v>
      </c>
      <c r="F19" s="105">
        <v>26094</v>
      </c>
      <c r="G19" s="106">
        <f>F19/E19</f>
        <v>0.36221543586896171</v>
      </c>
      <c r="H19" s="15"/>
    </row>
    <row r="20" spans="1:8" ht="15.75" x14ac:dyDescent="0.25">
      <c r="A20" s="78" t="s">
        <v>15</v>
      </c>
      <c r="B20" s="13"/>
      <c r="C20" s="14"/>
      <c r="D20" s="72">
        <v>1</v>
      </c>
      <c r="E20" s="105">
        <v>1125764</v>
      </c>
      <c r="F20" s="105">
        <v>191489</v>
      </c>
      <c r="G20" s="106">
        <f>F20/E20</f>
        <v>0.17009692972949925</v>
      </c>
      <c r="H20" s="15"/>
    </row>
    <row r="21" spans="1:8" ht="15.75" x14ac:dyDescent="0.25">
      <c r="A21" s="78" t="s">
        <v>59</v>
      </c>
      <c r="B21" s="13"/>
      <c r="C21" s="14"/>
      <c r="D21" s="72"/>
      <c r="E21" s="105"/>
      <c r="F21" s="105"/>
      <c r="G21" s="106"/>
      <c r="H21" s="15"/>
    </row>
    <row r="22" spans="1:8" ht="15.75" x14ac:dyDescent="0.25">
      <c r="A22" s="78" t="s">
        <v>97</v>
      </c>
      <c r="B22" s="13"/>
      <c r="C22" s="14"/>
      <c r="D22" s="72"/>
      <c r="E22" s="105"/>
      <c r="F22" s="105"/>
      <c r="G22" s="106"/>
      <c r="H22" s="15"/>
    </row>
    <row r="23" spans="1:8" ht="15.75" x14ac:dyDescent="0.25">
      <c r="A23" s="78" t="s">
        <v>114</v>
      </c>
      <c r="B23" s="13"/>
      <c r="C23" s="14"/>
      <c r="D23" s="72"/>
      <c r="E23" s="105"/>
      <c r="F23" s="105"/>
      <c r="G23" s="106"/>
      <c r="H23" s="15"/>
    </row>
    <row r="24" spans="1:8" ht="15.75" x14ac:dyDescent="0.25">
      <c r="A24" s="78" t="s">
        <v>18</v>
      </c>
      <c r="B24" s="13"/>
      <c r="C24" s="14"/>
      <c r="D24" s="72"/>
      <c r="E24" s="105"/>
      <c r="F24" s="105"/>
      <c r="G24" s="106"/>
      <c r="H24" s="15"/>
    </row>
    <row r="25" spans="1:8" ht="15.75" x14ac:dyDescent="0.25">
      <c r="A25" s="79" t="s">
        <v>20</v>
      </c>
      <c r="B25" s="13"/>
      <c r="C25" s="14"/>
      <c r="D25" s="72">
        <v>3</v>
      </c>
      <c r="E25" s="105">
        <v>742846</v>
      </c>
      <c r="F25" s="105">
        <v>241737</v>
      </c>
      <c r="G25" s="106">
        <f>F25/E25</f>
        <v>0.32542007360879643</v>
      </c>
      <c r="H25" s="15"/>
    </row>
    <row r="26" spans="1:8" ht="15.75" x14ac:dyDescent="0.25">
      <c r="A26" s="79" t="s">
        <v>21</v>
      </c>
      <c r="B26" s="13"/>
      <c r="C26" s="14"/>
      <c r="D26" s="72">
        <v>9</v>
      </c>
      <c r="E26" s="105">
        <v>115493</v>
      </c>
      <c r="F26" s="105">
        <v>115493</v>
      </c>
      <c r="G26" s="106">
        <f>F26/E26</f>
        <v>1</v>
      </c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5">
        <v>18474</v>
      </c>
      <c r="F28" s="105">
        <v>924</v>
      </c>
      <c r="G28" s="106">
        <f>F28/E28</f>
        <v>5.0016239038648914E-2</v>
      </c>
      <c r="H28" s="15"/>
    </row>
    <row r="29" spans="1:8" ht="15.75" x14ac:dyDescent="0.25">
      <c r="A29" s="69" t="s">
        <v>24</v>
      </c>
      <c r="B29" s="13"/>
      <c r="C29" s="14"/>
      <c r="D29" s="72">
        <v>1</v>
      </c>
      <c r="E29" s="105">
        <v>80073</v>
      </c>
      <c r="F29" s="105">
        <v>12719.28</v>
      </c>
      <c r="G29" s="106">
        <f t="shared" ref="G29:G34" si="0">F29/E29</f>
        <v>0.1588460529766588</v>
      </c>
      <c r="H29" s="15"/>
    </row>
    <row r="30" spans="1:8" ht="15.75" x14ac:dyDescent="0.25">
      <c r="A30" s="69" t="s">
        <v>67</v>
      </c>
      <c r="B30" s="13"/>
      <c r="C30" s="14"/>
      <c r="D30" s="72"/>
      <c r="E30" s="105"/>
      <c r="F30" s="105"/>
      <c r="G30" s="106"/>
      <c r="H30" s="15"/>
    </row>
    <row r="31" spans="1:8" ht="15.75" x14ac:dyDescent="0.25">
      <c r="A31" s="69" t="s">
        <v>156</v>
      </c>
      <c r="B31" s="13"/>
      <c r="C31" s="14"/>
      <c r="D31" s="72"/>
      <c r="E31" s="105"/>
      <c r="F31" s="105"/>
      <c r="G31" s="106"/>
      <c r="H31" s="15"/>
    </row>
    <row r="32" spans="1:8" ht="15.75" x14ac:dyDescent="0.25">
      <c r="A32" s="69" t="s">
        <v>109</v>
      </c>
      <c r="B32" s="13"/>
      <c r="C32" s="14"/>
      <c r="D32" s="72"/>
      <c r="E32" s="105"/>
      <c r="F32" s="105"/>
      <c r="G32" s="106"/>
      <c r="H32" s="15"/>
    </row>
    <row r="33" spans="1:8" ht="15.75" x14ac:dyDescent="0.25">
      <c r="A33" s="69" t="s">
        <v>27</v>
      </c>
      <c r="B33" s="13"/>
      <c r="C33" s="14"/>
      <c r="D33" s="72">
        <v>1</v>
      </c>
      <c r="E33" s="105">
        <v>301601</v>
      </c>
      <c r="F33" s="105">
        <v>91759</v>
      </c>
      <c r="G33" s="106">
        <f t="shared" si="0"/>
        <v>0.30423970742802575</v>
      </c>
      <c r="H33" s="15"/>
    </row>
    <row r="34" spans="1:8" ht="15.75" x14ac:dyDescent="0.25">
      <c r="A34" s="69" t="s">
        <v>76</v>
      </c>
      <c r="B34" s="13"/>
      <c r="C34" s="14"/>
      <c r="D34" s="72">
        <v>2</v>
      </c>
      <c r="E34" s="105">
        <v>1043269</v>
      </c>
      <c r="F34" s="105">
        <v>182009</v>
      </c>
      <c r="G34" s="106">
        <f t="shared" si="0"/>
        <v>0.17446027822162835</v>
      </c>
      <c r="H34" s="15"/>
    </row>
    <row r="35" spans="1:8" x14ac:dyDescent="0.2">
      <c r="A35" s="16" t="s">
        <v>28</v>
      </c>
      <c r="B35" s="13"/>
      <c r="C35" s="14"/>
      <c r="D35" s="73"/>
      <c r="E35" s="104">
        <v>9680</v>
      </c>
      <c r="F35" s="105">
        <v>1936</v>
      </c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74">
        <f>SUM(D9:D38)</f>
        <v>35</v>
      </c>
      <c r="E39" s="116">
        <f>SUM(E9:E38)</f>
        <v>6142948</v>
      </c>
      <c r="F39" s="116">
        <f>SUM(F9:F38)</f>
        <v>1586957.78</v>
      </c>
      <c r="G39" s="121">
        <f>F39/E39</f>
        <v>0.25833814318467291</v>
      </c>
      <c r="H39" s="15"/>
    </row>
    <row r="40" spans="1:8" ht="15.75" x14ac:dyDescent="0.25">
      <c r="A40" s="89"/>
      <c r="B40" s="90"/>
      <c r="C40" s="22"/>
      <c r="D40" s="91"/>
      <c r="E40" s="128"/>
      <c r="F40" s="128"/>
      <c r="G40" s="129"/>
      <c r="H40" s="2"/>
    </row>
    <row r="41" spans="1:8" ht="18" x14ac:dyDescent="0.25">
      <c r="A41" s="23" t="s">
        <v>32</v>
      </c>
      <c r="B41" s="24"/>
      <c r="C41" s="14"/>
      <c r="D41" s="11"/>
      <c r="E41" s="113"/>
      <c r="F41" s="76"/>
      <c r="G41" s="76"/>
      <c r="H41" s="15"/>
    </row>
    <row r="42" spans="1:8" ht="15.75" x14ac:dyDescent="0.25">
      <c r="A42" s="26"/>
      <c r="B42" s="26"/>
      <c r="C42" s="14"/>
      <c r="D42" s="114"/>
      <c r="E42" s="11" t="s">
        <v>132</v>
      </c>
      <c r="F42" s="11" t="s">
        <v>132</v>
      </c>
      <c r="G42" s="11" t="s">
        <v>5</v>
      </c>
      <c r="H42" s="15"/>
    </row>
    <row r="43" spans="1:8" ht="15.75" x14ac:dyDescent="0.25">
      <c r="A43" s="26"/>
      <c r="B43" s="26"/>
      <c r="C43" s="14"/>
      <c r="D43" s="114" t="s">
        <v>6</v>
      </c>
      <c r="E43" s="77" t="s">
        <v>133</v>
      </c>
      <c r="F43" s="76" t="s">
        <v>8</v>
      </c>
      <c r="G43" s="81" t="s">
        <v>134</v>
      </c>
      <c r="H43" s="15"/>
    </row>
    <row r="44" spans="1:8" ht="15.75" x14ac:dyDescent="0.25">
      <c r="A44" s="27" t="s">
        <v>33</v>
      </c>
      <c r="B44" s="28"/>
      <c r="C44" s="14"/>
      <c r="D44" s="72">
        <v>58</v>
      </c>
      <c r="E44" s="105">
        <v>10562583.08</v>
      </c>
      <c r="F44" s="105">
        <v>789228.47</v>
      </c>
      <c r="G44" s="106">
        <f>1-(+F44/E44)</f>
        <v>0.92528073256111143</v>
      </c>
      <c r="H44" s="15"/>
    </row>
    <row r="45" spans="1:8" ht="15.75" x14ac:dyDescent="0.25">
      <c r="A45" s="27" t="s">
        <v>34</v>
      </c>
      <c r="B45" s="28"/>
      <c r="C45" s="14"/>
      <c r="D45" s="72">
        <v>15</v>
      </c>
      <c r="E45" s="105">
        <v>3092214.07</v>
      </c>
      <c r="F45" s="105">
        <v>401636.27</v>
      </c>
      <c r="G45" s="106">
        <f>1-(+F45/E45)</f>
        <v>0.87011369170828456</v>
      </c>
      <c r="H45" s="15"/>
    </row>
    <row r="46" spans="1:8" ht="15.75" x14ac:dyDescent="0.25">
      <c r="A46" s="27" t="s">
        <v>35</v>
      </c>
      <c r="B46" s="28"/>
      <c r="C46" s="14"/>
      <c r="D46" s="72">
        <v>53</v>
      </c>
      <c r="E46" s="105">
        <v>4174620.25</v>
      </c>
      <c r="F46" s="105">
        <v>286116.90000000002</v>
      </c>
      <c r="G46" s="106">
        <f>1-(+F46/E46)</f>
        <v>0.93146277197309146</v>
      </c>
      <c r="H46" s="15"/>
    </row>
    <row r="47" spans="1:8" ht="15.75" x14ac:dyDescent="0.25">
      <c r="A47" s="27" t="s">
        <v>36</v>
      </c>
      <c r="B47" s="28"/>
      <c r="C47" s="14"/>
      <c r="D47" s="72">
        <v>5</v>
      </c>
      <c r="E47" s="105">
        <v>2938798.5</v>
      </c>
      <c r="F47" s="105">
        <v>109973.25</v>
      </c>
      <c r="G47" s="106">
        <f>1-(+F47/E47)</f>
        <v>0.96257883961761925</v>
      </c>
      <c r="H47" s="15"/>
    </row>
    <row r="48" spans="1:8" ht="15.75" x14ac:dyDescent="0.25">
      <c r="A48" s="27" t="s">
        <v>37</v>
      </c>
      <c r="B48" s="28"/>
      <c r="C48" s="14"/>
      <c r="D48" s="72">
        <v>46</v>
      </c>
      <c r="E48" s="105">
        <v>10537857.5</v>
      </c>
      <c r="F48" s="105">
        <v>844239.94</v>
      </c>
      <c r="G48" s="106">
        <f t="shared" ref="G48:G54" si="1">1-(+F48/E48)</f>
        <v>0.91988504873974619</v>
      </c>
      <c r="H48" s="15"/>
    </row>
    <row r="49" spans="1:8" ht="15.75" x14ac:dyDescent="0.25">
      <c r="A49" s="27" t="s">
        <v>38</v>
      </c>
      <c r="B49" s="28"/>
      <c r="C49" s="14"/>
      <c r="D49" s="72">
        <v>1</v>
      </c>
      <c r="E49" s="105">
        <v>456083</v>
      </c>
      <c r="F49" s="105">
        <v>45972</v>
      </c>
      <c r="G49" s="106">
        <f t="shared" si="1"/>
        <v>0.89920255742923982</v>
      </c>
      <c r="H49" s="2"/>
    </row>
    <row r="50" spans="1:8" ht="15.75" x14ac:dyDescent="0.25">
      <c r="A50" s="27" t="s">
        <v>39</v>
      </c>
      <c r="B50" s="28"/>
      <c r="C50" s="21"/>
      <c r="D50" s="72">
        <v>3</v>
      </c>
      <c r="E50" s="105">
        <v>357325</v>
      </c>
      <c r="F50" s="105">
        <v>49600</v>
      </c>
      <c r="G50" s="106">
        <f t="shared" si="1"/>
        <v>0.86119079269572518</v>
      </c>
      <c r="H50" s="2"/>
    </row>
    <row r="51" spans="1:8" ht="15.75" x14ac:dyDescent="0.25">
      <c r="A51" s="27" t="s">
        <v>40</v>
      </c>
      <c r="B51" s="28"/>
      <c r="C51" s="33"/>
      <c r="D51" s="72"/>
      <c r="E51" s="105"/>
      <c r="F51" s="105"/>
      <c r="G51" s="106"/>
      <c r="H51" s="2"/>
    </row>
    <row r="52" spans="1:8" ht="18" x14ac:dyDescent="0.25">
      <c r="A52" s="53" t="s">
        <v>41</v>
      </c>
      <c r="B52" s="28"/>
      <c r="C52" s="35"/>
      <c r="D52" s="72">
        <v>1</v>
      </c>
      <c r="E52" s="105">
        <v>75900</v>
      </c>
      <c r="F52" s="105">
        <v>16325</v>
      </c>
      <c r="G52" s="106">
        <f t="shared" si="1"/>
        <v>0.78491436100131751</v>
      </c>
      <c r="H52" s="2"/>
    </row>
    <row r="53" spans="1:8" ht="18" x14ac:dyDescent="0.25">
      <c r="A53" s="54" t="s">
        <v>60</v>
      </c>
      <c r="B53" s="28"/>
      <c r="C53" s="35"/>
      <c r="D53" s="72">
        <v>1</v>
      </c>
      <c r="E53" s="105">
        <v>30000</v>
      </c>
      <c r="F53" s="105">
        <v>-2600</v>
      </c>
      <c r="G53" s="106">
        <f t="shared" si="1"/>
        <v>1.0866666666666667</v>
      </c>
      <c r="H53" s="2"/>
    </row>
    <row r="54" spans="1:8" ht="15.75" x14ac:dyDescent="0.25">
      <c r="A54" s="27" t="s">
        <v>98</v>
      </c>
      <c r="B54" s="28"/>
      <c r="C54" s="39"/>
      <c r="D54" s="72">
        <v>692</v>
      </c>
      <c r="E54" s="105">
        <v>69542771.370000005</v>
      </c>
      <c r="F54" s="105">
        <v>8071082.8600000003</v>
      </c>
      <c r="G54" s="106">
        <f t="shared" si="1"/>
        <v>0.88394073602476853</v>
      </c>
      <c r="H54" s="2"/>
    </row>
    <row r="55" spans="1:8" ht="15.75" x14ac:dyDescent="0.25">
      <c r="A55" s="70" t="s">
        <v>99</v>
      </c>
      <c r="B55" s="30"/>
      <c r="C55" s="39"/>
      <c r="D55" s="72"/>
      <c r="E55" s="105"/>
      <c r="F55" s="105"/>
      <c r="G55" s="106"/>
      <c r="H55" s="2"/>
    </row>
    <row r="56" spans="1:8" x14ac:dyDescent="0.2">
      <c r="A56" s="16" t="s">
        <v>42</v>
      </c>
      <c r="B56" s="30"/>
      <c r="C56" s="39"/>
      <c r="D56" s="73"/>
      <c r="E56" s="108"/>
      <c r="F56" s="105"/>
      <c r="G56" s="107"/>
      <c r="H56" s="2"/>
    </row>
    <row r="57" spans="1:8" ht="18" x14ac:dyDescent="0.25">
      <c r="A57" s="16" t="s">
        <v>43</v>
      </c>
      <c r="B57" s="28"/>
      <c r="C57" s="38"/>
      <c r="D57" s="73"/>
      <c r="E57" s="108"/>
      <c r="F57" s="105"/>
      <c r="G57" s="107"/>
      <c r="H57" s="2"/>
    </row>
    <row r="58" spans="1:8" ht="18" x14ac:dyDescent="0.25">
      <c r="A58" s="16" t="s">
        <v>44</v>
      </c>
      <c r="B58" s="28"/>
      <c r="C58" s="38"/>
      <c r="D58" s="73"/>
      <c r="E58" s="104"/>
      <c r="F58" s="105"/>
      <c r="G58" s="107"/>
      <c r="H58" s="2"/>
    </row>
    <row r="59" spans="1:8" ht="18" x14ac:dyDescent="0.25">
      <c r="A59" s="16" t="s">
        <v>30</v>
      </c>
      <c r="B59" s="28"/>
      <c r="C59" s="86"/>
      <c r="D59" s="73"/>
      <c r="E59" s="104"/>
      <c r="F59" s="105"/>
      <c r="G59" s="107"/>
      <c r="H59" s="2"/>
    </row>
    <row r="60" spans="1:8" ht="18" x14ac:dyDescent="0.25">
      <c r="A60" s="32"/>
      <c r="B60" s="18"/>
      <c r="C60" s="38"/>
      <c r="D60" s="73"/>
      <c r="E60" s="115"/>
      <c r="F60" s="115"/>
      <c r="G60" s="107"/>
      <c r="H60" s="2"/>
    </row>
    <row r="61" spans="1:8" ht="18" x14ac:dyDescent="0.25">
      <c r="A61" s="20" t="s">
        <v>45</v>
      </c>
      <c r="B61" s="20"/>
      <c r="C61" s="38"/>
      <c r="D61" s="74">
        <f>SUM(D44:D57)</f>
        <v>875</v>
      </c>
      <c r="E61" s="116">
        <f>SUM(E44:E60)</f>
        <v>101768152.77000001</v>
      </c>
      <c r="F61" s="116">
        <f>SUM(F44:F60)</f>
        <v>10611574.690000001</v>
      </c>
      <c r="G61" s="110">
        <f>1-(+F61/E61)</f>
        <v>0.89572794237522835</v>
      </c>
      <c r="H61" s="2"/>
    </row>
    <row r="62" spans="1:8" ht="18" x14ac:dyDescent="0.25">
      <c r="A62" s="33"/>
      <c r="B62" s="33"/>
      <c r="C62" s="38"/>
      <c r="D62" s="11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8"/>
      <c r="D63" s="120"/>
      <c r="E63" s="120"/>
      <c r="F63" s="36">
        <f>F61+F27</f>
        <v>10611574.690000001</v>
      </c>
      <c r="G63" s="120"/>
      <c r="H63" s="2"/>
    </row>
    <row r="64" spans="1:8" ht="18" x14ac:dyDescent="0.25">
      <c r="A64" s="42"/>
      <c r="B64" s="38"/>
      <c r="C64" s="38"/>
      <c r="D64" s="120"/>
      <c r="E64" s="137"/>
      <c r="F64" s="138"/>
      <c r="G64" s="138"/>
      <c r="H64" s="2"/>
    </row>
    <row r="65" spans="1:8" ht="15.75" x14ac:dyDescent="0.25">
      <c r="A65" s="4" t="s">
        <v>47</v>
      </c>
      <c r="B65" s="39"/>
      <c r="C65" s="39"/>
      <c r="D65" s="139"/>
      <c r="E65" s="139"/>
      <c r="F65" s="40"/>
      <c r="G65" s="139"/>
      <c r="H65" s="2"/>
    </row>
    <row r="66" spans="1:8" ht="15.75" x14ac:dyDescent="0.25">
      <c r="A66" s="4" t="s">
        <v>48</v>
      </c>
      <c r="B66" s="39"/>
      <c r="C66" s="39"/>
      <c r="D66" s="139"/>
      <c r="E66" s="139"/>
      <c r="F66" s="40"/>
      <c r="G66" s="139"/>
      <c r="H66" s="2"/>
    </row>
    <row r="67" spans="1:8" ht="15.75" x14ac:dyDescent="0.25">
      <c r="A67" s="4" t="s">
        <v>49</v>
      </c>
      <c r="B67" s="39"/>
      <c r="C67" s="39"/>
      <c r="D67" s="139"/>
      <c r="E67" s="139"/>
      <c r="F67" s="40"/>
      <c r="G67" s="139"/>
      <c r="H67" s="2"/>
    </row>
    <row r="68" spans="1:8" ht="15.75" x14ac:dyDescent="0.25">
      <c r="A68" s="4"/>
      <c r="B68" s="39"/>
      <c r="C68" s="39"/>
      <c r="D68" s="139"/>
      <c r="E68" s="139"/>
      <c r="F68" s="40"/>
      <c r="G68" s="139"/>
      <c r="H68" s="2"/>
    </row>
    <row r="69" spans="1:8" ht="18" x14ac:dyDescent="0.25">
      <c r="A69" s="41" t="s">
        <v>50</v>
      </c>
      <c r="B69" s="38"/>
      <c r="C69" s="38"/>
      <c r="D69" s="120"/>
      <c r="E69" s="120"/>
      <c r="F69" s="36"/>
      <c r="G69" s="120"/>
      <c r="H69" s="2"/>
    </row>
    <row r="70" spans="1:8" ht="18" x14ac:dyDescent="0.25">
      <c r="A70" s="42"/>
      <c r="B70" s="38"/>
      <c r="C70" s="38"/>
      <c r="D70" s="120"/>
      <c r="E70" s="120"/>
      <c r="F70" s="138"/>
      <c r="G70" s="138"/>
      <c r="H70" s="2"/>
    </row>
    <row r="71" spans="1:8" ht="15.75" x14ac:dyDescent="0.25">
      <c r="A71" s="47"/>
      <c r="B71" s="2"/>
      <c r="C71" s="2"/>
      <c r="D71" s="138"/>
      <c r="E71" s="138"/>
      <c r="F71" s="138"/>
      <c r="G71" s="138"/>
      <c r="H71" s="2"/>
    </row>
    <row r="72" spans="1:8" x14ac:dyDescent="0.2">
      <c r="D72" s="140"/>
      <c r="E72" s="140"/>
      <c r="F72" s="140"/>
      <c r="G72" s="140"/>
    </row>
    <row r="73" spans="1:8" ht="15.75" x14ac:dyDescent="0.25">
      <c r="D73" s="74"/>
      <c r="E73" s="116"/>
      <c r="F73" s="116"/>
      <c r="G73" s="110"/>
    </row>
    <row r="74" spans="1:8" x14ac:dyDescent="0.2">
      <c r="D74" s="117"/>
      <c r="E74" s="118"/>
      <c r="F74" s="119"/>
      <c r="G74" s="119"/>
    </row>
    <row r="75" spans="1:8" ht="18" x14ac:dyDescent="0.25">
      <c r="D75" s="120"/>
      <c r="E75" s="120"/>
      <c r="F75" s="36"/>
      <c r="G75" s="120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</v>
      </c>
      <c r="B9" s="13"/>
      <c r="C9" s="14"/>
      <c r="D9" s="72">
        <v>7</v>
      </c>
      <c r="E9" s="104">
        <v>915808</v>
      </c>
      <c r="F9" s="105">
        <v>242478.5</v>
      </c>
      <c r="G9" s="106">
        <f>+F9/E9</f>
        <v>0.26477001729620181</v>
      </c>
      <c r="H9" s="15"/>
    </row>
    <row r="10" spans="1:8" ht="15.75" x14ac:dyDescent="0.25">
      <c r="A10" s="78" t="s">
        <v>141</v>
      </c>
      <c r="B10" s="13"/>
      <c r="C10" s="14"/>
      <c r="D10" s="72"/>
      <c r="E10" s="104"/>
      <c r="F10" s="105"/>
      <c r="G10" s="106"/>
      <c r="H10" s="15"/>
    </row>
    <row r="11" spans="1:8" ht="15.75" x14ac:dyDescent="0.25">
      <c r="A11" s="78" t="s">
        <v>11</v>
      </c>
      <c r="B11" s="13"/>
      <c r="C11" s="14"/>
      <c r="D11" s="72">
        <v>2</v>
      </c>
      <c r="E11" s="104">
        <v>151950</v>
      </c>
      <c r="F11" s="105">
        <v>45530</v>
      </c>
      <c r="G11" s="106">
        <f>F11/E11</f>
        <v>0.29963803882856205</v>
      </c>
      <c r="H11" s="15"/>
    </row>
    <row r="12" spans="1:8" ht="15.75" x14ac:dyDescent="0.25">
      <c r="A12" s="78" t="s">
        <v>12</v>
      </c>
      <c r="B12" s="13"/>
      <c r="C12" s="14"/>
      <c r="D12" s="72"/>
      <c r="E12" s="104"/>
      <c r="F12" s="105"/>
      <c r="G12" s="106"/>
      <c r="H12" s="15"/>
    </row>
    <row r="13" spans="1:8" ht="15.75" x14ac:dyDescent="0.25">
      <c r="A13" s="78" t="s">
        <v>113</v>
      </c>
      <c r="B13" s="13"/>
      <c r="C13" s="14"/>
      <c r="D13" s="72"/>
      <c r="E13" s="104"/>
      <c r="F13" s="105"/>
      <c r="G13" s="106"/>
      <c r="H13" s="15"/>
    </row>
    <row r="14" spans="1:8" ht="15.75" x14ac:dyDescent="0.25">
      <c r="A14" s="78" t="s">
        <v>53</v>
      </c>
      <c r="B14" s="13"/>
      <c r="C14" s="14"/>
      <c r="D14" s="72"/>
      <c r="E14" s="104"/>
      <c r="F14" s="105"/>
      <c r="G14" s="106"/>
      <c r="H14" s="15"/>
    </row>
    <row r="15" spans="1:8" ht="15.75" x14ac:dyDescent="0.25">
      <c r="A15" s="78" t="s">
        <v>105</v>
      </c>
      <c r="B15" s="13"/>
      <c r="C15" s="14"/>
      <c r="D15" s="72">
        <v>1</v>
      </c>
      <c r="E15" s="104">
        <v>220624</v>
      </c>
      <c r="F15" s="105">
        <v>77041</v>
      </c>
      <c r="G15" s="106">
        <f>F15/E15</f>
        <v>0.34919591703531799</v>
      </c>
      <c r="H15" s="15"/>
    </row>
    <row r="16" spans="1:8" ht="15.75" x14ac:dyDescent="0.25">
      <c r="A16" s="78" t="s">
        <v>121</v>
      </c>
      <c r="B16" s="13"/>
      <c r="C16" s="14"/>
      <c r="D16" s="72"/>
      <c r="E16" s="104"/>
      <c r="F16" s="105"/>
      <c r="G16" s="106"/>
      <c r="H16" s="15"/>
    </row>
    <row r="17" spans="1:8" ht="15.75" x14ac:dyDescent="0.25">
      <c r="A17" s="78" t="s">
        <v>13</v>
      </c>
      <c r="B17" s="13"/>
      <c r="C17" s="14"/>
      <c r="D17" s="72"/>
      <c r="E17" s="104"/>
      <c r="F17" s="105"/>
      <c r="G17" s="106"/>
      <c r="H17" s="15"/>
    </row>
    <row r="18" spans="1:8" ht="15.75" x14ac:dyDescent="0.25">
      <c r="A18" s="78" t="s">
        <v>14</v>
      </c>
      <c r="B18" s="13"/>
      <c r="C18" s="14"/>
      <c r="D18" s="72">
        <v>1</v>
      </c>
      <c r="E18" s="104">
        <v>435197</v>
      </c>
      <c r="F18" s="105">
        <v>128510.5</v>
      </c>
      <c r="G18" s="106">
        <f>F18/E18</f>
        <v>0.29529270652141443</v>
      </c>
      <c r="H18" s="15"/>
    </row>
    <row r="19" spans="1:8" ht="15.75" x14ac:dyDescent="0.25">
      <c r="A19" s="78" t="s">
        <v>15</v>
      </c>
      <c r="B19" s="13"/>
      <c r="C19" s="14"/>
      <c r="D19" s="72"/>
      <c r="E19" s="104"/>
      <c r="F19" s="105"/>
      <c r="G19" s="106"/>
      <c r="H19" s="15"/>
    </row>
    <row r="20" spans="1:8" ht="15.75" x14ac:dyDescent="0.25">
      <c r="A20" s="78" t="s">
        <v>16</v>
      </c>
      <c r="B20" s="13"/>
      <c r="C20" s="14"/>
      <c r="D20" s="72"/>
      <c r="E20" s="104"/>
      <c r="F20" s="105"/>
      <c r="G20" s="106"/>
      <c r="H20" s="15"/>
    </row>
    <row r="21" spans="1:8" ht="15.75" x14ac:dyDescent="0.25">
      <c r="A21" s="78" t="s">
        <v>109</v>
      </c>
      <c r="B21" s="13"/>
      <c r="C21" s="14"/>
      <c r="D21" s="72"/>
      <c r="E21" s="104"/>
      <c r="F21" s="105"/>
      <c r="G21" s="106"/>
      <c r="H21" s="15"/>
    </row>
    <row r="22" spans="1:8" ht="15.75" x14ac:dyDescent="0.25">
      <c r="A22" s="78" t="s">
        <v>56</v>
      </c>
      <c r="B22" s="13"/>
      <c r="C22" s="14"/>
      <c r="D22" s="72">
        <v>2</v>
      </c>
      <c r="E22" s="104">
        <v>190006</v>
      </c>
      <c r="F22" s="105">
        <v>67043</v>
      </c>
      <c r="G22" s="106">
        <f>F22/E22</f>
        <v>0.35284675220782502</v>
      </c>
      <c r="H22" s="15"/>
    </row>
    <row r="23" spans="1:8" ht="15.75" x14ac:dyDescent="0.25">
      <c r="A23" s="78" t="s">
        <v>18</v>
      </c>
      <c r="B23" s="13"/>
      <c r="C23" s="14"/>
      <c r="D23" s="72"/>
      <c r="E23" s="104"/>
      <c r="F23" s="105"/>
      <c r="G23" s="106"/>
      <c r="H23" s="15"/>
    </row>
    <row r="24" spans="1:8" ht="15.75" x14ac:dyDescent="0.25">
      <c r="A24" s="78" t="s">
        <v>19</v>
      </c>
      <c r="B24" s="13"/>
      <c r="C24" s="14"/>
      <c r="D24" s="72"/>
      <c r="E24" s="104"/>
      <c r="F24" s="105"/>
      <c r="G24" s="106"/>
      <c r="H24" s="15"/>
    </row>
    <row r="25" spans="1:8" ht="15.75" x14ac:dyDescent="0.25">
      <c r="A25" s="79" t="s">
        <v>20</v>
      </c>
      <c r="B25" s="13"/>
      <c r="C25" s="14"/>
      <c r="D25" s="72"/>
      <c r="E25" s="104"/>
      <c r="F25" s="105"/>
      <c r="G25" s="106"/>
      <c r="H25" s="15"/>
    </row>
    <row r="26" spans="1:8" ht="15.75" x14ac:dyDescent="0.25">
      <c r="A26" s="79" t="s">
        <v>21</v>
      </c>
      <c r="B26" s="13"/>
      <c r="C26" s="14"/>
      <c r="D26" s="72"/>
      <c r="E26" s="104"/>
      <c r="F26" s="105"/>
      <c r="G26" s="106"/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5"/>
      <c r="F28" s="105"/>
      <c r="G28" s="106"/>
      <c r="H28" s="15"/>
    </row>
    <row r="29" spans="1:8" ht="15.75" x14ac:dyDescent="0.25">
      <c r="A29" s="69" t="s">
        <v>24</v>
      </c>
      <c r="B29" s="13"/>
      <c r="C29" s="14"/>
      <c r="D29" s="72">
        <v>1</v>
      </c>
      <c r="E29" s="105">
        <v>27335</v>
      </c>
      <c r="F29" s="105">
        <v>14523</v>
      </c>
      <c r="G29" s="106">
        <f>F29/E29</f>
        <v>0.53129687214194254</v>
      </c>
      <c r="H29" s="15"/>
    </row>
    <row r="30" spans="1:8" ht="15.75" x14ac:dyDescent="0.25">
      <c r="A30" s="69" t="s">
        <v>25</v>
      </c>
      <c r="B30" s="13"/>
      <c r="C30" s="14"/>
      <c r="D30" s="72">
        <v>1</v>
      </c>
      <c r="E30" s="105">
        <v>182770</v>
      </c>
      <c r="F30" s="105">
        <v>88088</v>
      </c>
      <c r="G30" s="106">
        <f>F30/E30</f>
        <v>0.48196093450785138</v>
      </c>
      <c r="H30" s="15"/>
    </row>
    <row r="31" spans="1:8" ht="15.75" x14ac:dyDescent="0.25">
      <c r="A31" s="69" t="s">
        <v>26</v>
      </c>
      <c r="B31" s="13"/>
      <c r="C31" s="14"/>
      <c r="D31" s="72"/>
      <c r="E31" s="105"/>
      <c r="F31" s="105"/>
      <c r="G31" s="106"/>
      <c r="H31" s="15"/>
    </row>
    <row r="32" spans="1:8" ht="15.75" x14ac:dyDescent="0.25">
      <c r="A32" s="69" t="s">
        <v>117</v>
      </c>
      <c r="B32" s="13"/>
      <c r="C32" s="14"/>
      <c r="D32" s="72"/>
      <c r="E32" s="105"/>
      <c r="F32" s="105"/>
      <c r="G32" s="106"/>
      <c r="H32" s="15"/>
    </row>
    <row r="33" spans="1:8" ht="15.75" x14ac:dyDescent="0.25">
      <c r="A33" s="69" t="s">
        <v>150</v>
      </c>
      <c r="B33" s="13"/>
      <c r="C33" s="14"/>
      <c r="D33" s="72"/>
      <c r="E33" s="105"/>
      <c r="F33" s="105"/>
      <c r="G33" s="106"/>
      <c r="H33" s="15"/>
    </row>
    <row r="34" spans="1:8" ht="15.75" x14ac:dyDescent="0.25">
      <c r="A34" s="69" t="s">
        <v>27</v>
      </c>
      <c r="B34" s="13"/>
      <c r="C34" s="14"/>
      <c r="D34" s="72">
        <v>1</v>
      </c>
      <c r="E34" s="105">
        <v>143992</v>
      </c>
      <c r="F34" s="105">
        <v>69673</v>
      </c>
      <c r="G34" s="106">
        <f>+F34/E34</f>
        <v>0.48386715928662705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74">
        <f>SUM(D9:D38)</f>
        <v>16</v>
      </c>
      <c r="E39" s="116">
        <f>SUM(E9:E38)</f>
        <v>2267682</v>
      </c>
      <c r="F39" s="116">
        <f>SUM(F9:F38)</f>
        <v>732887</v>
      </c>
      <c r="G39" s="121">
        <f>F39/E39</f>
        <v>0.32318773090759639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19</v>
      </c>
      <c r="E44" s="105">
        <v>4977832.5</v>
      </c>
      <c r="F44" s="105">
        <v>513740.71</v>
      </c>
      <c r="G44" s="122">
        <f t="shared" ref="G44:G50" si="0">1-(+F44/E44)</f>
        <v>0.8967942955091398</v>
      </c>
      <c r="H44" s="15"/>
    </row>
    <row r="45" spans="1:8" ht="15.75" x14ac:dyDescent="0.25">
      <c r="A45" s="27" t="s">
        <v>34</v>
      </c>
      <c r="B45" s="28"/>
      <c r="C45" s="14"/>
      <c r="D45" s="72">
        <v>2</v>
      </c>
      <c r="E45" s="105">
        <v>771132.63</v>
      </c>
      <c r="F45" s="105">
        <v>75347.45</v>
      </c>
      <c r="G45" s="122">
        <f t="shared" si="0"/>
        <v>0.90228989531930459</v>
      </c>
      <c r="H45" s="15"/>
    </row>
    <row r="46" spans="1:8" ht="15.75" x14ac:dyDescent="0.25">
      <c r="A46" s="27" t="s">
        <v>35</v>
      </c>
      <c r="B46" s="28"/>
      <c r="C46" s="14"/>
      <c r="D46" s="72">
        <v>92</v>
      </c>
      <c r="E46" s="105">
        <v>6252039</v>
      </c>
      <c r="F46" s="105">
        <v>470007.33</v>
      </c>
      <c r="G46" s="122">
        <f t="shared" si="0"/>
        <v>0.924823352829373</v>
      </c>
      <c r="H46" s="15"/>
    </row>
    <row r="47" spans="1:8" ht="15.75" x14ac:dyDescent="0.25">
      <c r="A47" s="27" t="s">
        <v>36</v>
      </c>
      <c r="B47" s="28"/>
      <c r="C47" s="14"/>
      <c r="D47" s="72">
        <v>24</v>
      </c>
      <c r="E47" s="105">
        <v>3167263.25</v>
      </c>
      <c r="F47" s="105">
        <v>204452.78</v>
      </c>
      <c r="G47" s="122">
        <f t="shared" si="0"/>
        <v>0.93544812544394595</v>
      </c>
      <c r="H47" s="15"/>
    </row>
    <row r="48" spans="1:8" ht="15.75" x14ac:dyDescent="0.25">
      <c r="A48" s="27" t="s">
        <v>37</v>
      </c>
      <c r="B48" s="28"/>
      <c r="C48" s="14"/>
      <c r="D48" s="72">
        <v>59</v>
      </c>
      <c r="E48" s="105">
        <v>5075997</v>
      </c>
      <c r="F48" s="105">
        <v>418249.68</v>
      </c>
      <c r="G48" s="122">
        <f t="shared" si="0"/>
        <v>0.91760245721185418</v>
      </c>
      <c r="H48" s="15"/>
    </row>
    <row r="49" spans="1:8" ht="15.75" x14ac:dyDescent="0.25">
      <c r="A49" s="27" t="s">
        <v>38</v>
      </c>
      <c r="B49" s="28"/>
      <c r="C49" s="14"/>
      <c r="D49" s="72">
        <v>6</v>
      </c>
      <c r="E49" s="105">
        <v>1026965</v>
      </c>
      <c r="F49" s="105">
        <v>32109</v>
      </c>
      <c r="G49" s="122">
        <f t="shared" si="0"/>
        <v>0.96873408538752537</v>
      </c>
      <c r="H49" s="15"/>
    </row>
    <row r="50" spans="1:8" ht="15.75" x14ac:dyDescent="0.25">
      <c r="A50" s="27" t="s">
        <v>39</v>
      </c>
      <c r="B50" s="28"/>
      <c r="C50" s="14"/>
      <c r="D50" s="72">
        <v>13</v>
      </c>
      <c r="E50" s="105">
        <v>1647650</v>
      </c>
      <c r="F50" s="105">
        <v>135508</v>
      </c>
      <c r="G50" s="122">
        <f t="shared" si="0"/>
        <v>0.91775680514672409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x14ac:dyDescent="0.25">
      <c r="A53" s="29" t="s">
        <v>61</v>
      </c>
      <c r="B53" s="30"/>
      <c r="C53" s="14"/>
      <c r="D53" s="72">
        <v>437</v>
      </c>
      <c r="E53" s="105">
        <v>42904494.100000001</v>
      </c>
      <c r="F53" s="105">
        <v>4759755.32</v>
      </c>
      <c r="G53" s="122">
        <f>1-(+F53/E53)</f>
        <v>0.88906161417714979</v>
      </c>
      <c r="H53" s="15"/>
    </row>
    <row r="54" spans="1:8" ht="15.75" x14ac:dyDescent="0.25">
      <c r="A54" s="29" t="s">
        <v>62</v>
      </c>
      <c r="B54" s="30"/>
      <c r="C54" s="14"/>
      <c r="D54" s="72"/>
      <c r="E54" s="105"/>
      <c r="F54" s="105"/>
      <c r="G54" s="122"/>
      <c r="H54" s="15"/>
    </row>
    <row r="55" spans="1:8" x14ac:dyDescent="0.2">
      <c r="A55" s="31" t="s">
        <v>42</v>
      </c>
      <c r="B55" s="30"/>
      <c r="C55" s="14"/>
      <c r="D55" s="73"/>
      <c r="E55" s="115"/>
      <c r="F55" s="105"/>
      <c r="G55" s="123"/>
      <c r="H55" s="15"/>
    </row>
    <row r="56" spans="1:8" x14ac:dyDescent="0.2">
      <c r="A56" s="16" t="s">
        <v>43</v>
      </c>
      <c r="B56" s="28"/>
      <c r="C56" s="14"/>
      <c r="D56" s="73"/>
      <c r="E56" s="115"/>
      <c r="F56" s="105"/>
      <c r="G56" s="123"/>
      <c r="H56" s="15"/>
    </row>
    <row r="57" spans="1:8" x14ac:dyDescent="0.2">
      <c r="A57" s="16" t="s">
        <v>44</v>
      </c>
      <c r="B57" s="28"/>
      <c r="C57" s="14"/>
      <c r="D57" s="73"/>
      <c r="E57" s="124"/>
      <c r="F57" s="125"/>
      <c r="G57" s="123"/>
      <c r="H57" s="15"/>
    </row>
    <row r="58" spans="1:8" x14ac:dyDescent="0.2">
      <c r="A58" s="16" t="s">
        <v>30</v>
      </c>
      <c r="B58" s="28"/>
      <c r="C58" s="21"/>
      <c r="D58" s="73"/>
      <c r="E58" s="124"/>
      <c r="F58" s="105"/>
      <c r="G58" s="123"/>
      <c r="H58" s="15"/>
    </row>
    <row r="59" spans="1:8" ht="15.75" x14ac:dyDescent="0.25">
      <c r="A59" s="32"/>
      <c r="B59" s="18"/>
      <c r="C59" s="33"/>
      <c r="D59" s="73"/>
      <c r="E59" s="115"/>
      <c r="F59" s="115"/>
      <c r="G59" s="123"/>
      <c r="H59" s="2"/>
    </row>
    <row r="60" spans="1:8" ht="18" x14ac:dyDescent="0.25">
      <c r="A60" s="20" t="s">
        <v>45</v>
      </c>
      <c r="B60" s="20"/>
      <c r="C60" s="35"/>
      <c r="D60" s="74">
        <f>SUM(D44:D56)</f>
        <v>652</v>
      </c>
      <c r="E60" s="116">
        <f>SUM(E44:E59)</f>
        <v>65823373.480000004</v>
      </c>
      <c r="F60" s="116">
        <f>SUM(F44:F59)</f>
        <v>6609170.2700000005</v>
      </c>
      <c r="G60" s="126">
        <f>1-(+F60/E60)</f>
        <v>0.89959234963841295</v>
      </c>
      <c r="H60" s="2"/>
    </row>
    <row r="61" spans="1:8" ht="18" x14ac:dyDescent="0.25">
      <c r="A61" s="33"/>
      <c r="B61" s="38"/>
      <c r="C61" s="38"/>
      <c r="D61" s="117"/>
      <c r="E61" s="118"/>
      <c r="F61" s="119"/>
      <c r="G61" s="119"/>
      <c r="H61" s="2"/>
    </row>
    <row r="62" spans="1:8" ht="18" x14ac:dyDescent="0.25">
      <c r="A62" s="34" t="s">
        <v>46</v>
      </c>
      <c r="B62" s="39"/>
      <c r="C62" s="39"/>
      <c r="D62" s="120"/>
      <c r="E62" s="120"/>
      <c r="F62" s="36">
        <f>F60+F39</f>
        <v>7342057.2700000005</v>
      </c>
      <c r="G62" s="120"/>
      <c r="H62" s="2"/>
    </row>
    <row r="63" spans="1:8" ht="18" x14ac:dyDescent="0.25">
      <c r="A63" s="34"/>
      <c r="B63" s="39"/>
      <c r="C63" s="39"/>
      <c r="D63" s="35"/>
      <c r="E63" s="35"/>
      <c r="F63" s="40"/>
      <c r="G63" s="39"/>
      <c r="H63" s="2"/>
    </row>
    <row r="64" spans="1:8" ht="15.75" x14ac:dyDescent="0.25">
      <c r="A64" s="4" t="s">
        <v>48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49</v>
      </c>
      <c r="B65" s="39"/>
      <c r="C65" s="39"/>
      <c r="D65" s="39"/>
      <c r="E65" s="39"/>
      <c r="F65" s="40"/>
      <c r="G65" s="39"/>
      <c r="H65" s="2"/>
    </row>
    <row r="66" spans="1:8" ht="18" x14ac:dyDescent="0.25">
      <c r="A66" s="4"/>
      <c r="B66" s="38"/>
      <c r="C66" s="38"/>
      <c r="D66" s="38"/>
      <c r="E66" s="38"/>
      <c r="F66" s="36"/>
      <c r="G66" s="38"/>
      <c r="H66" s="2"/>
    </row>
    <row r="67" spans="1:8" x14ac:dyDescent="0.2">
      <c r="A67" s="41" t="s">
        <v>50</v>
      </c>
    </row>
    <row r="69" spans="1:8" ht="18" x14ac:dyDescent="0.25">
      <c r="A69" s="85"/>
      <c r="B69" s="86"/>
      <c r="C69" s="86"/>
      <c r="D69" s="8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</v>
      </c>
      <c r="B9" s="13"/>
      <c r="C9" s="14"/>
      <c r="D9" s="72"/>
      <c r="E9" s="105"/>
      <c r="F9" s="105"/>
      <c r="G9" s="122"/>
      <c r="H9" s="15"/>
    </row>
    <row r="10" spans="1:8" ht="15.75" x14ac:dyDescent="0.25">
      <c r="A10" s="78" t="s">
        <v>11</v>
      </c>
      <c r="B10" s="13"/>
      <c r="C10" s="14"/>
      <c r="D10" s="72"/>
      <c r="E10" s="105"/>
      <c r="F10" s="105"/>
      <c r="G10" s="122"/>
      <c r="H10" s="15"/>
    </row>
    <row r="11" spans="1:8" ht="15.75" x14ac:dyDescent="0.25">
      <c r="A11" s="78" t="s">
        <v>69</v>
      </c>
      <c r="B11" s="13"/>
      <c r="C11" s="14"/>
      <c r="D11" s="72"/>
      <c r="E11" s="105"/>
      <c r="F11" s="105"/>
      <c r="G11" s="122"/>
      <c r="H11" s="15"/>
    </row>
    <row r="12" spans="1:8" ht="15.75" x14ac:dyDescent="0.25">
      <c r="A12" s="78" t="s">
        <v>12</v>
      </c>
      <c r="B12" s="13"/>
      <c r="C12" s="14"/>
      <c r="D12" s="72"/>
      <c r="E12" s="105"/>
      <c r="F12" s="105"/>
      <c r="G12" s="122"/>
      <c r="H12" s="15"/>
    </row>
    <row r="13" spans="1:8" ht="15.75" x14ac:dyDescent="0.25">
      <c r="A13" s="78" t="s">
        <v>114</v>
      </c>
      <c r="B13" s="13"/>
      <c r="C13" s="14"/>
      <c r="D13" s="72"/>
      <c r="E13" s="105"/>
      <c r="F13" s="105"/>
      <c r="G13" s="122"/>
      <c r="H13" s="15"/>
    </row>
    <row r="14" spans="1:8" ht="15.75" x14ac:dyDescent="0.25">
      <c r="A14" s="78" t="s">
        <v>96</v>
      </c>
      <c r="B14" s="13"/>
      <c r="C14" s="14"/>
      <c r="D14" s="72"/>
      <c r="E14" s="105"/>
      <c r="F14" s="105"/>
      <c r="G14" s="122"/>
      <c r="H14" s="15"/>
    </row>
    <row r="15" spans="1:8" ht="15.75" x14ac:dyDescent="0.25">
      <c r="A15" s="78" t="s">
        <v>57</v>
      </c>
      <c r="B15" s="13"/>
      <c r="C15" s="14"/>
      <c r="D15" s="72"/>
      <c r="E15" s="105"/>
      <c r="F15" s="105"/>
      <c r="G15" s="122"/>
      <c r="H15" s="15"/>
    </row>
    <row r="16" spans="1:8" ht="15.75" x14ac:dyDescent="0.25">
      <c r="A16" s="78" t="s">
        <v>70</v>
      </c>
      <c r="B16" s="13"/>
      <c r="C16" s="14"/>
      <c r="D16" s="72"/>
      <c r="E16" s="105"/>
      <c r="F16" s="105"/>
      <c r="G16" s="122"/>
      <c r="H16" s="15"/>
    </row>
    <row r="17" spans="1:8" ht="15.75" x14ac:dyDescent="0.25">
      <c r="A17" s="78" t="s">
        <v>25</v>
      </c>
      <c r="B17" s="13"/>
      <c r="C17" s="14"/>
      <c r="D17" s="72">
        <v>1</v>
      </c>
      <c r="E17" s="105">
        <v>115898</v>
      </c>
      <c r="F17" s="105">
        <v>36215</v>
      </c>
      <c r="G17" s="122">
        <f>F17/E17</f>
        <v>0.31247303663566239</v>
      </c>
      <c r="H17" s="15"/>
    </row>
    <row r="18" spans="1:8" ht="15.75" x14ac:dyDescent="0.25">
      <c r="A18" s="78" t="s">
        <v>14</v>
      </c>
      <c r="B18" s="13"/>
      <c r="C18" s="14"/>
      <c r="D18" s="72">
        <v>1</v>
      </c>
      <c r="E18" s="105">
        <v>98293</v>
      </c>
      <c r="F18" s="105">
        <v>-10711.5</v>
      </c>
      <c r="G18" s="122">
        <f>F18/E18</f>
        <v>-0.10897520677972999</v>
      </c>
      <c r="H18" s="15"/>
    </row>
    <row r="19" spans="1:8" ht="15.75" x14ac:dyDescent="0.25">
      <c r="A19" s="78" t="s">
        <v>15</v>
      </c>
      <c r="B19" s="13"/>
      <c r="C19" s="14"/>
      <c r="D19" s="72"/>
      <c r="E19" s="105"/>
      <c r="F19" s="105"/>
      <c r="G19" s="122"/>
      <c r="H19" s="15"/>
    </row>
    <row r="20" spans="1:8" ht="15.75" x14ac:dyDescent="0.25">
      <c r="A20" s="78" t="s">
        <v>16</v>
      </c>
      <c r="B20" s="13"/>
      <c r="C20" s="14"/>
      <c r="D20" s="72"/>
      <c r="E20" s="105"/>
      <c r="F20" s="105"/>
      <c r="G20" s="122"/>
      <c r="H20" s="15"/>
    </row>
    <row r="21" spans="1:8" ht="15.75" x14ac:dyDescent="0.25">
      <c r="A21" s="78" t="s">
        <v>71</v>
      </c>
      <c r="B21" s="13"/>
      <c r="C21" s="14"/>
      <c r="D21" s="72"/>
      <c r="E21" s="105"/>
      <c r="F21" s="105"/>
      <c r="G21" s="122"/>
      <c r="H21" s="15"/>
    </row>
    <row r="22" spans="1:8" ht="15.75" x14ac:dyDescent="0.25">
      <c r="A22" s="78" t="s">
        <v>126</v>
      </c>
      <c r="B22" s="13"/>
      <c r="C22" s="14"/>
      <c r="D22" s="72"/>
      <c r="E22" s="105"/>
      <c r="F22" s="105"/>
      <c r="G22" s="122"/>
      <c r="H22" s="15"/>
    </row>
    <row r="23" spans="1:8" ht="15.75" x14ac:dyDescent="0.25">
      <c r="A23" s="78" t="s">
        <v>18</v>
      </c>
      <c r="B23" s="13"/>
      <c r="C23" s="14"/>
      <c r="D23" s="72"/>
      <c r="E23" s="105"/>
      <c r="F23" s="105"/>
      <c r="G23" s="122"/>
      <c r="H23" s="15"/>
    </row>
    <row r="24" spans="1:8" ht="15.75" x14ac:dyDescent="0.25">
      <c r="A24" s="78" t="s">
        <v>19</v>
      </c>
      <c r="B24" s="13"/>
      <c r="C24" s="14"/>
      <c r="D24" s="72"/>
      <c r="E24" s="105"/>
      <c r="F24" s="105"/>
      <c r="G24" s="122"/>
      <c r="H24" s="15"/>
    </row>
    <row r="25" spans="1:8" ht="15.75" x14ac:dyDescent="0.25">
      <c r="A25" s="79" t="s">
        <v>20</v>
      </c>
      <c r="B25" s="13"/>
      <c r="C25" s="14"/>
      <c r="D25" s="72"/>
      <c r="E25" s="105"/>
      <c r="F25" s="105"/>
      <c r="G25" s="122"/>
      <c r="H25" s="15"/>
    </row>
    <row r="26" spans="1:8" ht="15.75" x14ac:dyDescent="0.25">
      <c r="A26" s="79" t="s">
        <v>21</v>
      </c>
      <c r="B26" s="13"/>
      <c r="C26" s="14"/>
      <c r="D26" s="72"/>
      <c r="E26" s="105"/>
      <c r="F26" s="105"/>
      <c r="G26" s="122"/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22"/>
      <c r="H27" s="15"/>
    </row>
    <row r="28" spans="1:8" ht="15.75" x14ac:dyDescent="0.25">
      <c r="A28" s="69" t="s">
        <v>23</v>
      </c>
      <c r="B28" s="13"/>
      <c r="C28" s="14"/>
      <c r="D28" s="72"/>
      <c r="E28" s="105"/>
      <c r="F28" s="105"/>
      <c r="G28" s="122"/>
      <c r="H28" s="15"/>
    </row>
    <row r="29" spans="1:8" ht="15.75" x14ac:dyDescent="0.25">
      <c r="A29" s="69" t="s">
        <v>24</v>
      </c>
      <c r="B29" s="13"/>
      <c r="C29" s="14"/>
      <c r="D29" s="72"/>
      <c r="E29" s="105"/>
      <c r="F29" s="105"/>
      <c r="G29" s="122"/>
      <c r="H29" s="15"/>
    </row>
    <row r="30" spans="1:8" ht="15.75" x14ac:dyDescent="0.25">
      <c r="A30" s="69" t="s">
        <v>111</v>
      </c>
      <c r="B30" s="13"/>
      <c r="C30" s="14"/>
      <c r="D30" s="72"/>
      <c r="E30" s="105"/>
      <c r="F30" s="105"/>
      <c r="G30" s="122"/>
      <c r="H30" s="15"/>
    </row>
    <row r="31" spans="1:8" ht="15.75" x14ac:dyDescent="0.25">
      <c r="A31" s="69" t="s">
        <v>27</v>
      </c>
      <c r="B31" s="13"/>
      <c r="C31" s="14"/>
      <c r="D31" s="72"/>
      <c r="E31" s="105"/>
      <c r="F31" s="105"/>
      <c r="G31" s="122"/>
      <c r="H31" s="15"/>
    </row>
    <row r="32" spans="1:8" ht="15.75" x14ac:dyDescent="0.25">
      <c r="A32" s="69" t="s">
        <v>53</v>
      </c>
      <c r="B32" s="13"/>
      <c r="C32" s="14"/>
      <c r="D32" s="72"/>
      <c r="E32" s="105"/>
      <c r="F32" s="105"/>
      <c r="G32" s="122"/>
      <c r="H32" s="15"/>
    </row>
    <row r="33" spans="1:8" ht="15.75" x14ac:dyDescent="0.25">
      <c r="A33" s="69" t="s">
        <v>117</v>
      </c>
      <c r="B33" s="13"/>
      <c r="C33" s="14"/>
      <c r="D33" s="72">
        <v>4</v>
      </c>
      <c r="E33" s="105">
        <v>394252</v>
      </c>
      <c r="F33" s="105">
        <v>66539</v>
      </c>
      <c r="G33" s="122">
        <f>F33/E33</f>
        <v>0.16877276462770005</v>
      </c>
      <c r="H33" s="15"/>
    </row>
    <row r="34" spans="1:8" ht="15.75" x14ac:dyDescent="0.25">
      <c r="A34" s="69" t="s">
        <v>129</v>
      </c>
      <c r="B34" s="13"/>
      <c r="C34" s="14"/>
      <c r="D34" s="72"/>
      <c r="E34" s="105"/>
      <c r="F34" s="105"/>
      <c r="G34" s="122"/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6</v>
      </c>
      <c r="E39" s="116">
        <f>SUM(E9:E38)</f>
        <v>608443</v>
      </c>
      <c r="F39" s="116">
        <f>SUM(F9:F38)</f>
        <v>92042.5</v>
      </c>
      <c r="G39" s="126">
        <f>F39/E39</f>
        <v>0.15127546869632816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19</v>
      </c>
      <c r="E44" s="105">
        <v>1653253.65</v>
      </c>
      <c r="F44" s="105">
        <v>124543.37</v>
      </c>
      <c r="G44" s="122">
        <f>1-(+F44/E44)</f>
        <v>0.92466771810847048</v>
      </c>
      <c r="H44" s="1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x14ac:dyDescent="0.25">
      <c r="A46" s="27" t="s">
        <v>35</v>
      </c>
      <c r="B46" s="28"/>
      <c r="C46" s="14"/>
      <c r="D46" s="72">
        <v>39</v>
      </c>
      <c r="E46" s="105">
        <v>1710878.5</v>
      </c>
      <c r="F46" s="105">
        <v>168416.66</v>
      </c>
      <c r="G46" s="122">
        <f>1-(+F46/E46)</f>
        <v>0.90156129731012458</v>
      </c>
      <c r="H46" s="15"/>
    </row>
    <row r="47" spans="1:8" ht="15.75" x14ac:dyDescent="0.25">
      <c r="A47" s="27" t="s">
        <v>36</v>
      </c>
      <c r="B47" s="28"/>
      <c r="C47" s="14"/>
      <c r="D47" s="72">
        <v>4</v>
      </c>
      <c r="E47" s="105">
        <v>634879</v>
      </c>
      <c r="F47" s="105">
        <v>28099</v>
      </c>
      <c r="G47" s="122">
        <f>1-(+F47/E47)</f>
        <v>0.95574117272740156</v>
      </c>
      <c r="H47" s="15"/>
    </row>
    <row r="48" spans="1:8" ht="15.75" x14ac:dyDescent="0.25">
      <c r="A48" s="27" t="s">
        <v>37</v>
      </c>
      <c r="B48" s="28"/>
      <c r="C48" s="14"/>
      <c r="D48" s="72">
        <v>26</v>
      </c>
      <c r="E48" s="105">
        <v>1969698.93</v>
      </c>
      <c r="F48" s="105">
        <v>122493.51</v>
      </c>
      <c r="G48" s="122">
        <f>1-(+F48/E48)</f>
        <v>0.93781104912312663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3</v>
      </c>
      <c r="E50" s="105">
        <v>155860</v>
      </c>
      <c r="F50" s="105">
        <v>17195</v>
      </c>
      <c r="G50" s="122">
        <f>1-(+F50/E50)</f>
        <v>0.88967663287565768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x14ac:dyDescent="0.25">
      <c r="A53" s="27" t="s">
        <v>61</v>
      </c>
      <c r="B53" s="30"/>
      <c r="C53" s="14"/>
      <c r="D53" s="82">
        <v>322</v>
      </c>
      <c r="E53" s="136">
        <v>27502609.960000001</v>
      </c>
      <c r="F53" s="136">
        <v>3465222.22</v>
      </c>
      <c r="G53" s="122">
        <f>1-(+F53/E53)</f>
        <v>0.87400387726692685</v>
      </c>
      <c r="H53" s="15"/>
    </row>
    <row r="54" spans="1:8" ht="15.75" x14ac:dyDescent="0.25">
      <c r="A54" s="27" t="s">
        <v>62</v>
      </c>
      <c r="B54" s="30"/>
      <c r="C54" s="14"/>
      <c r="D54" s="72"/>
      <c r="E54" s="105"/>
      <c r="F54" s="105"/>
      <c r="G54" s="122"/>
      <c r="H54" s="15"/>
    </row>
    <row r="55" spans="1:8" x14ac:dyDescent="0.2">
      <c r="A55" s="16" t="s">
        <v>42</v>
      </c>
      <c r="B55" s="30"/>
      <c r="C55" s="14"/>
      <c r="D55" s="73"/>
      <c r="E55" s="108"/>
      <c r="F55" s="105"/>
      <c r="G55" s="123"/>
      <c r="H55" s="15"/>
    </row>
    <row r="56" spans="1:8" x14ac:dyDescent="0.2">
      <c r="A56" s="16" t="s">
        <v>43</v>
      </c>
      <c r="B56" s="28"/>
      <c r="C56" s="14"/>
      <c r="D56" s="73"/>
      <c r="E56" s="108"/>
      <c r="F56" s="105"/>
      <c r="G56" s="123"/>
      <c r="H56" s="15"/>
    </row>
    <row r="57" spans="1:8" x14ac:dyDescent="0.2">
      <c r="A57" s="16" t="s">
        <v>44</v>
      </c>
      <c r="B57" s="28"/>
      <c r="C57" s="14"/>
      <c r="D57" s="73"/>
      <c r="E57" s="104"/>
      <c r="F57" s="105"/>
      <c r="G57" s="123"/>
      <c r="H57" s="15"/>
    </row>
    <row r="58" spans="1:8" x14ac:dyDescent="0.2">
      <c r="A58" s="16" t="s">
        <v>30</v>
      </c>
      <c r="B58" s="28"/>
      <c r="C58" s="14"/>
      <c r="D58" s="73"/>
      <c r="E58" s="104"/>
      <c r="F58" s="105"/>
      <c r="G58" s="123"/>
      <c r="H58" s="15"/>
    </row>
    <row r="59" spans="1:8" ht="15.75" x14ac:dyDescent="0.25">
      <c r="A59" s="32"/>
      <c r="B59" s="18"/>
      <c r="C59" s="14"/>
      <c r="D59" s="73"/>
      <c r="E59" s="80"/>
      <c r="F59" s="115"/>
      <c r="G59" s="123"/>
      <c r="H59" s="15"/>
    </row>
    <row r="60" spans="1:8" ht="15.75" x14ac:dyDescent="0.25">
      <c r="A60" s="20" t="s">
        <v>45</v>
      </c>
      <c r="B60" s="20"/>
      <c r="C60" s="21"/>
      <c r="D60" s="74">
        <f>SUM(D44:D56)</f>
        <v>413</v>
      </c>
      <c r="E60" s="116">
        <f>SUM(E44:E59)</f>
        <v>33627180.039999999</v>
      </c>
      <c r="F60" s="116">
        <f>SUM(F44:F59)</f>
        <v>3925969.7600000002</v>
      </c>
      <c r="G60" s="126">
        <f>1-(F60/E60)</f>
        <v>0.88325010437003626</v>
      </c>
      <c r="H60" s="15"/>
    </row>
    <row r="61" spans="1:8" x14ac:dyDescent="0.2">
      <c r="A61" s="33"/>
      <c r="B61" s="33"/>
      <c r="C61" s="49"/>
      <c r="D61" s="127"/>
      <c r="E61" s="118"/>
      <c r="F61" s="119"/>
      <c r="G61" s="119"/>
      <c r="H61" s="2"/>
    </row>
    <row r="62" spans="1:8" ht="18" x14ac:dyDescent="0.25">
      <c r="A62" s="34" t="s">
        <v>46</v>
      </c>
      <c r="B62" s="35"/>
      <c r="C62" s="38"/>
      <c r="D62" s="51"/>
      <c r="E62" s="120"/>
      <c r="F62" s="36">
        <f>F60+F39</f>
        <v>4018012.2600000002</v>
      </c>
      <c r="G62" s="120"/>
      <c r="H62" s="2"/>
    </row>
    <row r="63" spans="1:8" ht="18" x14ac:dyDescent="0.25">
      <c r="A63" s="37"/>
      <c r="B63" s="38"/>
      <c r="C63" s="38"/>
      <c r="D63" s="51"/>
      <c r="E63" s="38"/>
      <c r="F63" s="36"/>
      <c r="G63" s="38"/>
      <c r="H63" s="2"/>
    </row>
    <row r="64" spans="1:8" ht="15.75" x14ac:dyDescent="0.2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/>
      <c r="B67" s="39"/>
      <c r="C67" s="39"/>
      <c r="D67" s="39"/>
      <c r="E67" s="39"/>
      <c r="F67" s="40"/>
      <c r="G67" s="39"/>
      <c r="H67" s="2"/>
    </row>
    <row r="68" spans="1:8" ht="18" x14ac:dyDescent="0.25">
      <c r="A68" s="41" t="s">
        <v>50</v>
      </c>
      <c r="B68" s="38"/>
      <c r="C68" s="38"/>
      <c r="D68" s="38"/>
      <c r="E68" s="38"/>
      <c r="F68" s="36"/>
      <c r="G68" s="38"/>
      <c r="H68" s="2"/>
    </row>
    <row r="70" spans="1:8" ht="18" x14ac:dyDescent="0.25">
      <c r="A70" s="85"/>
      <c r="B70" s="86"/>
      <c r="C70" s="86"/>
      <c r="D70" s="8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6" customWidth="1"/>
    <col min="2" max="2" width="15.6640625" style="56" customWidth="1"/>
    <col min="3" max="3" width="3.6640625" style="56" customWidth="1"/>
    <col min="4" max="4" width="6.6640625" style="56" customWidth="1"/>
    <col min="5" max="6" width="14.6640625" style="56" customWidth="1"/>
    <col min="7" max="7" width="11.6640625" style="56" customWidth="1"/>
    <col min="8" max="8" width="3.6640625" style="56" customWidth="1"/>
    <col min="9" max="16384" width="8.88671875" style="56"/>
  </cols>
  <sheetData>
    <row r="1" spans="1:8" ht="23.25" x14ac:dyDescent="0.35">
      <c r="A1" s="55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5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APRIL 2024</v>
      </c>
      <c r="B3" s="21"/>
      <c r="C3" s="21"/>
      <c r="D3" s="21"/>
      <c r="E3" s="21"/>
      <c r="F3" s="21"/>
      <c r="G3" s="21"/>
      <c r="H3" s="21"/>
    </row>
    <row r="4" spans="1:8" x14ac:dyDescent="0.2">
      <c r="A4" s="59"/>
      <c r="B4" s="59"/>
      <c r="C4" s="59"/>
      <c r="D4" s="59"/>
      <c r="E4" s="59"/>
      <c r="F4" s="5"/>
      <c r="G4" s="5"/>
      <c r="H4" s="21"/>
    </row>
    <row r="5" spans="1:8" ht="23.25" x14ac:dyDescent="0.35">
      <c r="A5" s="21"/>
      <c r="B5" s="59"/>
      <c r="C5" s="59"/>
      <c r="D5" s="60" t="s">
        <v>140</v>
      </c>
      <c r="E5" s="61"/>
      <c r="F5" s="8"/>
      <c r="G5" s="5"/>
      <c r="H5" s="62"/>
    </row>
    <row r="6" spans="1:8" ht="18" x14ac:dyDescent="0.25">
      <c r="A6" s="23" t="s">
        <v>3</v>
      </c>
      <c r="B6" s="59"/>
      <c r="C6" s="59"/>
      <c r="D6" s="59"/>
      <c r="E6" s="59"/>
      <c r="F6" s="5"/>
      <c r="G6" s="5"/>
      <c r="H6" s="6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78" t="s">
        <v>10</v>
      </c>
      <c r="B9" s="13"/>
      <c r="C9" s="14"/>
      <c r="D9" s="72"/>
      <c r="E9" s="105"/>
      <c r="F9" s="105"/>
      <c r="G9" s="122"/>
      <c r="H9" s="65"/>
    </row>
    <row r="10" spans="1:8" ht="15.75" x14ac:dyDescent="0.25">
      <c r="A10" s="78" t="s">
        <v>11</v>
      </c>
      <c r="B10" s="13"/>
      <c r="C10" s="14"/>
      <c r="D10" s="72"/>
      <c r="E10" s="105"/>
      <c r="F10" s="105"/>
      <c r="G10" s="122"/>
      <c r="H10" s="65"/>
    </row>
    <row r="11" spans="1:8" ht="15.75" x14ac:dyDescent="0.25">
      <c r="A11" s="78" t="s">
        <v>52</v>
      </c>
      <c r="B11" s="13"/>
      <c r="C11" s="14"/>
      <c r="D11" s="72"/>
      <c r="E11" s="105"/>
      <c r="F11" s="105"/>
      <c r="G11" s="122"/>
      <c r="H11" s="65"/>
    </row>
    <row r="12" spans="1:8" ht="15.75" x14ac:dyDescent="0.25">
      <c r="A12" s="78" t="s">
        <v>63</v>
      </c>
      <c r="B12" s="13"/>
      <c r="C12" s="14"/>
      <c r="D12" s="72"/>
      <c r="E12" s="105"/>
      <c r="F12" s="105"/>
      <c r="G12" s="122"/>
      <c r="H12" s="65"/>
    </row>
    <row r="13" spans="1:8" ht="15.75" x14ac:dyDescent="0.25">
      <c r="A13" s="78" t="s">
        <v>13</v>
      </c>
      <c r="B13" s="13"/>
      <c r="C13" s="14"/>
      <c r="D13" s="72"/>
      <c r="E13" s="105"/>
      <c r="F13" s="105"/>
      <c r="G13" s="122"/>
      <c r="H13" s="65"/>
    </row>
    <row r="14" spans="1:8" ht="15.75" x14ac:dyDescent="0.25">
      <c r="A14" s="78" t="s">
        <v>65</v>
      </c>
      <c r="B14" s="13"/>
      <c r="C14" s="14"/>
      <c r="D14" s="72"/>
      <c r="E14" s="105"/>
      <c r="F14" s="105"/>
      <c r="G14" s="122"/>
      <c r="H14" s="65"/>
    </row>
    <row r="15" spans="1:8" ht="15.75" x14ac:dyDescent="0.25">
      <c r="A15" s="78" t="s">
        <v>25</v>
      </c>
      <c r="B15" s="13"/>
      <c r="C15" s="14"/>
      <c r="D15" s="72">
        <v>3</v>
      </c>
      <c r="E15" s="105">
        <v>526921</v>
      </c>
      <c r="F15" s="105">
        <v>122425</v>
      </c>
      <c r="G15" s="122">
        <f>F15/E15</f>
        <v>0.23234033185240291</v>
      </c>
      <c r="H15" s="65"/>
    </row>
    <row r="16" spans="1:8" ht="15.75" x14ac:dyDescent="0.25">
      <c r="A16" s="78" t="s">
        <v>66</v>
      </c>
      <c r="B16" s="13"/>
      <c r="C16" s="14"/>
      <c r="D16" s="72"/>
      <c r="E16" s="105"/>
      <c r="F16" s="105"/>
      <c r="G16" s="122"/>
      <c r="H16" s="65"/>
    </row>
    <row r="17" spans="1:8" ht="15.75" x14ac:dyDescent="0.25">
      <c r="A17" s="78" t="s">
        <v>97</v>
      </c>
      <c r="B17" s="13"/>
      <c r="C17" s="14"/>
      <c r="D17" s="72"/>
      <c r="E17" s="105"/>
      <c r="F17" s="105"/>
      <c r="G17" s="122"/>
      <c r="H17" s="65"/>
    </row>
    <row r="18" spans="1:8" ht="15.75" x14ac:dyDescent="0.25">
      <c r="A18" s="78" t="s">
        <v>14</v>
      </c>
      <c r="B18" s="13"/>
      <c r="C18" s="14"/>
      <c r="D18" s="72"/>
      <c r="E18" s="105"/>
      <c r="F18" s="105"/>
      <c r="G18" s="122"/>
      <c r="H18" s="65"/>
    </row>
    <row r="19" spans="1:8" ht="15.75" x14ac:dyDescent="0.25">
      <c r="A19" s="78" t="s">
        <v>16</v>
      </c>
      <c r="B19" s="13"/>
      <c r="C19" s="14"/>
      <c r="D19" s="72">
        <v>1</v>
      </c>
      <c r="E19" s="105">
        <v>385751</v>
      </c>
      <c r="F19" s="105">
        <v>156759</v>
      </c>
      <c r="G19" s="122">
        <f>F19/E19</f>
        <v>0.40637354148142196</v>
      </c>
      <c r="H19" s="65"/>
    </row>
    <row r="20" spans="1:8" ht="15.75" x14ac:dyDescent="0.25">
      <c r="A20" s="78" t="s">
        <v>91</v>
      </c>
      <c r="B20" s="13"/>
      <c r="C20" s="14"/>
      <c r="D20" s="72"/>
      <c r="E20" s="105"/>
      <c r="F20" s="105"/>
      <c r="G20" s="122"/>
      <c r="H20" s="65"/>
    </row>
    <row r="21" spans="1:8" ht="15.75" x14ac:dyDescent="0.25">
      <c r="A21" s="78" t="s">
        <v>92</v>
      </c>
      <c r="B21" s="13"/>
      <c r="C21" s="14"/>
      <c r="D21" s="72"/>
      <c r="E21" s="105"/>
      <c r="F21" s="105"/>
      <c r="G21" s="122"/>
      <c r="H21" s="65"/>
    </row>
    <row r="22" spans="1:8" ht="15.75" x14ac:dyDescent="0.25">
      <c r="A22" s="78" t="s">
        <v>17</v>
      </c>
      <c r="B22" s="13"/>
      <c r="C22" s="14"/>
      <c r="D22" s="72"/>
      <c r="E22" s="105"/>
      <c r="F22" s="105"/>
      <c r="G22" s="122"/>
      <c r="H22" s="65"/>
    </row>
    <row r="23" spans="1:8" ht="15.75" x14ac:dyDescent="0.25">
      <c r="A23" s="78" t="s">
        <v>104</v>
      </c>
      <c r="B23" s="13"/>
      <c r="C23" s="14"/>
      <c r="D23" s="72"/>
      <c r="E23" s="105"/>
      <c r="F23" s="105"/>
      <c r="G23" s="122"/>
      <c r="H23" s="65"/>
    </row>
    <row r="24" spans="1:8" ht="15.75" x14ac:dyDescent="0.25">
      <c r="A24" s="78" t="s">
        <v>18</v>
      </c>
      <c r="B24" s="13"/>
      <c r="C24" s="14"/>
      <c r="D24" s="72">
        <v>2</v>
      </c>
      <c r="E24" s="105">
        <v>635542</v>
      </c>
      <c r="F24" s="105">
        <v>170899.5</v>
      </c>
      <c r="G24" s="122">
        <f>F24/E24</f>
        <v>0.26890355004075261</v>
      </c>
      <c r="H24" s="65"/>
    </row>
    <row r="25" spans="1:8" ht="15.75" x14ac:dyDescent="0.25">
      <c r="A25" s="79" t="s">
        <v>20</v>
      </c>
      <c r="B25" s="13"/>
      <c r="C25" s="14"/>
      <c r="D25" s="72"/>
      <c r="E25" s="105"/>
      <c r="F25" s="105"/>
      <c r="G25" s="122"/>
      <c r="H25" s="65"/>
    </row>
    <row r="26" spans="1:8" ht="15.75" x14ac:dyDescent="0.25">
      <c r="A26" s="79" t="s">
        <v>21</v>
      </c>
      <c r="B26" s="13"/>
      <c r="C26" s="14"/>
      <c r="D26" s="72">
        <v>4</v>
      </c>
      <c r="E26" s="105">
        <v>14404</v>
      </c>
      <c r="F26" s="105">
        <v>14404</v>
      </c>
      <c r="G26" s="122">
        <f>F26/E26</f>
        <v>1</v>
      </c>
      <c r="H26" s="6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22"/>
      <c r="H27" s="65"/>
    </row>
    <row r="28" spans="1:8" ht="15.75" x14ac:dyDescent="0.25">
      <c r="A28" s="69" t="s">
        <v>23</v>
      </c>
      <c r="B28" s="13"/>
      <c r="C28" s="14"/>
      <c r="D28" s="72"/>
      <c r="E28" s="105"/>
      <c r="F28" s="105"/>
      <c r="G28" s="122"/>
      <c r="H28" s="65"/>
    </row>
    <row r="29" spans="1:8" ht="15.75" x14ac:dyDescent="0.25">
      <c r="A29" s="69" t="s">
        <v>93</v>
      </c>
      <c r="B29" s="13"/>
      <c r="C29" s="14"/>
      <c r="D29" s="72">
        <v>1</v>
      </c>
      <c r="E29" s="105">
        <v>84864</v>
      </c>
      <c r="F29" s="105">
        <v>37695</v>
      </c>
      <c r="G29" s="122">
        <f>F29/E29</f>
        <v>0.44418127828054299</v>
      </c>
      <c r="H29" s="65"/>
    </row>
    <row r="30" spans="1:8" ht="15.75" x14ac:dyDescent="0.25">
      <c r="A30" s="69" t="s">
        <v>117</v>
      </c>
      <c r="B30" s="13"/>
      <c r="C30" s="14"/>
      <c r="D30" s="72">
        <v>11</v>
      </c>
      <c r="E30" s="105">
        <v>1222041</v>
      </c>
      <c r="F30" s="105">
        <v>328141.5</v>
      </c>
      <c r="G30" s="122">
        <f>F30/E30</f>
        <v>0.26851922316845345</v>
      </c>
      <c r="H30" s="65"/>
    </row>
    <row r="31" spans="1:8" ht="15.75" x14ac:dyDescent="0.25">
      <c r="A31" s="69" t="s">
        <v>124</v>
      </c>
      <c r="B31" s="13"/>
      <c r="C31" s="14"/>
      <c r="D31" s="72"/>
      <c r="E31" s="105"/>
      <c r="F31" s="105"/>
      <c r="G31" s="122"/>
      <c r="H31" s="65"/>
    </row>
    <row r="32" spans="1:8" ht="15.75" x14ac:dyDescent="0.25">
      <c r="A32" s="69" t="s">
        <v>95</v>
      </c>
      <c r="B32" s="13"/>
      <c r="C32" s="14"/>
      <c r="D32" s="72"/>
      <c r="E32" s="105"/>
      <c r="F32" s="105"/>
      <c r="G32" s="122"/>
      <c r="H32" s="65"/>
    </row>
    <row r="33" spans="1:8" ht="15.75" x14ac:dyDescent="0.25">
      <c r="A33" s="69" t="s">
        <v>67</v>
      </c>
      <c r="B33" s="13"/>
      <c r="C33" s="14"/>
      <c r="D33" s="72"/>
      <c r="E33" s="105"/>
      <c r="F33" s="105"/>
      <c r="G33" s="122"/>
      <c r="H33" s="65"/>
    </row>
    <row r="34" spans="1:8" ht="15.75" x14ac:dyDescent="0.25">
      <c r="A34" s="69" t="s">
        <v>127</v>
      </c>
      <c r="B34" s="13"/>
      <c r="C34" s="14"/>
      <c r="D34" s="72">
        <v>1</v>
      </c>
      <c r="E34" s="105">
        <v>174892</v>
      </c>
      <c r="F34" s="105">
        <v>60078</v>
      </c>
      <c r="G34" s="122">
        <f>F34/E34</f>
        <v>0.34351485488186995</v>
      </c>
      <c r="H34" s="65"/>
    </row>
    <row r="35" spans="1:8" x14ac:dyDescent="0.2">
      <c r="A35" s="16" t="s">
        <v>28</v>
      </c>
      <c r="B35" s="13"/>
      <c r="C35" s="14"/>
      <c r="D35" s="73"/>
      <c r="E35" s="104">
        <v>590</v>
      </c>
      <c r="F35" s="105"/>
      <c r="G35" s="123"/>
      <c r="H35" s="6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6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65"/>
    </row>
    <row r="38" spans="1:8" x14ac:dyDescent="0.2">
      <c r="A38" s="17"/>
      <c r="B38" s="18"/>
      <c r="C38" s="14"/>
      <c r="D38" s="73"/>
      <c r="E38" s="115"/>
      <c r="F38" s="115"/>
      <c r="G38" s="123"/>
      <c r="H38" s="65"/>
    </row>
    <row r="39" spans="1:8" ht="15.75" x14ac:dyDescent="0.25">
      <c r="A39" s="19" t="s">
        <v>31</v>
      </c>
      <c r="B39" s="20"/>
      <c r="C39" s="21"/>
      <c r="D39" s="74">
        <f>SUM(D9:D38)</f>
        <v>23</v>
      </c>
      <c r="E39" s="116">
        <f>SUM(E9:E38)</f>
        <v>3045005</v>
      </c>
      <c r="F39" s="116">
        <f>SUM(F9:F38)</f>
        <v>890402</v>
      </c>
      <c r="G39" s="126">
        <f>F39/E39</f>
        <v>0.29241396976359646</v>
      </c>
      <c r="H39" s="66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67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67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67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67"/>
    </row>
    <row r="44" spans="1:8" ht="15.75" x14ac:dyDescent="0.25">
      <c r="A44" s="27" t="s">
        <v>33</v>
      </c>
      <c r="B44" s="28"/>
      <c r="C44" s="14"/>
      <c r="D44" s="72">
        <v>32</v>
      </c>
      <c r="E44" s="105">
        <v>371482.5</v>
      </c>
      <c r="F44" s="105">
        <v>45896.35</v>
      </c>
      <c r="G44" s="122">
        <f>1-(+F44/E44)</f>
        <v>0.87645084223348335</v>
      </c>
      <c r="H44" s="6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65"/>
    </row>
    <row r="46" spans="1:8" ht="15.75" x14ac:dyDescent="0.25">
      <c r="A46" s="27" t="s">
        <v>35</v>
      </c>
      <c r="B46" s="28"/>
      <c r="C46" s="14"/>
      <c r="D46" s="72">
        <v>68</v>
      </c>
      <c r="E46" s="105">
        <v>3130044.5</v>
      </c>
      <c r="F46" s="105">
        <v>231536.13</v>
      </c>
      <c r="G46" s="122">
        <f t="shared" ref="G46:G52" si="0">1-(+F46/E46)</f>
        <v>0.92602784720792308</v>
      </c>
      <c r="H46" s="65"/>
    </row>
    <row r="47" spans="1:8" ht="15.75" x14ac:dyDescent="0.25">
      <c r="A47" s="27" t="s">
        <v>36</v>
      </c>
      <c r="B47" s="28"/>
      <c r="C47" s="14"/>
      <c r="D47" s="72">
        <v>12</v>
      </c>
      <c r="E47" s="105">
        <v>2453831</v>
      </c>
      <c r="F47" s="105">
        <v>108293.1</v>
      </c>
      <c r="G47" s="122">
        <f t="shared" si="0"/>
        <v>0.95586774313308454</v>
      </c>
      <c r="H47" s="65"/>
    </row>
    <row r="48" spans="1:8" ht="15.75" x14ac:dyDescent="0.25">
      <c r="A48" s="27" t="s">
        <v>37</v>
      </c>
      <c r="B48" s="28"/>
      <c r="C48" s="14"/>
      <c r="D48" s="72">
        <v>68</v>
      </c>
      <c r="E48" s="105">
        <v>4248407.88</v>
      </c>
      <c r="F48" s="105">
        <v>426575.44</v>
      </c>
      <c r="G48" s="122">
        <f t="shared" si="0"/>
        <v>0.89959169362994407</v>
      </c>
      <c r="H48" s="6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65"/>
    </row>
    <row r="50" spans="1:8" ht="15.75" x14ac:dyDescent="0.25">
      <c r="A50" s="27" t="s">
        <v>39</v>
      </c>
      <c r="B50" s="28"/>
      <c r="C50" s="14"/>
      <c r="D50" s="72">
        <v>8</v>
      </c>
      <c r="E50" s="105">
        <v>1313985</v>
      </c>
      <c r="F50" s="105">
        <v>148734.84</v>
      </c>
      <c r="G50" s="122">
        <f t="shared" si="0"/>
        <v>0.88680628774301073</v>
      </c>
      <c r="H50" s="65"/>
    </row>
    <row r="51" spans="1:8" ht="15.75" x14ac:dyDescent="0.25">
      <c r="A51" s="27" t="s">
        <v>40</v>
      </c>
      <c r="B51" s="28"/>
      <c r="C51" s="14"/>
      <c r="D51" s="72">
        <v>4</v>
      </c>
      <c r="E51" s="105">
        <v>478450</v>
      </c>
      <c r="F51" s="105">
        <v>45900</v>
      </c>
      <c r="G51" s="122">
        <f t="shared" si="0"/>
        <v>0.90406521057581779</v>
      </c>
      <c r="H51" s="65"/>
    </row>
    <row r="52" spans="1:8" ht="15.75" x14ac:dyDescent="0.25">
      <c r="A52" s="27" t="s">
        <v>41</v>
      </c>
      <c r="B52" s="28"/>
      <c r="C52" s="14"/>
      <c r="D52" s="72">
        <v>2</v>
      </c>
      <c r="E52" s="105">
        <v>682200</v>
      </c>
      <c r="F52" s="105">
        <v>61925</v>
      </c>
      <c r="G52" s="122">
        <f t="shared" si="0"/>
        <v>0.90922749926707713</v>
      </c>
      <c r="H52" s="65"/>
    </row>
    <row r="53" spans="1:8" ht="15.75" x14ac:dyDescent="0.25">
      <c r="A53" s="29" t="s">
        <v>60</v>
      </c>
      <c r="B53" s="28"/>
      <c r="C53" s="14"/>
      <c r="D53" s="72"/>
      <c r="E53" s="105"/>
      <c r="F53" s="105"/>
      <c r="G53" s="122"/>
      <c r="H53" s="65"/>
    </row>
    <row r="54" spans="1:8" ht="15.75" x14ac:dyDescent="0.25">
      <c r="A54" s="27" t="s">
        <v>61</v>
      </c>
      <c r="B54" s="30"/>
      <c r="C54" s="14"/>
      <c r="D54" s="72">
        <v>628</v>
      </c>
      <c r="E54" s="105">
        <v>39406954.380000003</v>
      </c>
      <c r="F54" s="105">
        <v>4075734.72</v>
      </c>
      <c r="G54" s="122">
        <f>1-(+F54/E54)</f>
        <v>0.89657321190828854</v>
      </c>
      <c r="H54" s="65"/>
    </row>
    <row r="55" spans="1:8" ht="15.75" x14ac:dyDescent="0.25">
      <c r="A55" s="27" t="s">
        <v>62</v>
      </c>
      <c r="B55" s="30"/>
      <c r="C55" s="14"/>
      <c r="D55" s="72">
        <v>8</v>
      </c>
      <c r="E55" s="105">
        <v>1259098.25</v>
      </c>
      <c r="F55" s="105">
        <v>67864.69</v>
      </c>
      <c r="G55" s="122">
        <f>1-(+F55/E55)</f>
        <v>0.94610056046063129</v>
      </c>
      <c r="H55" s="65"/>
    </row>
    <row r="56" spans="1:8" x14ac:dyDescent="0.2">
      <c r="A56" s="16" t="s">
        <v>42</v>
      </c>
      <c r="B56" s="30"/>
      <c r="C56" s="14"/>
      <c r="D56" s="73"/>
      <c r="E56" s="108"/>
      <c r="F56" s="105"/>
      <c r="G56" s="123"/>
      <c r="H56" s="6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23"/>
      <c r="H57" s="65"/>
    </row>
    <row r="58" spans="1:8" x14ac:dyDescent="0.2">
      <c r="A58" s="16" t="s">
        <v>44</v>
      </c>
      <c r="B58" s="28"/>
      <c r="C58" s="14"/>
      <c r="D58" s="73"/>
      <c r="E58" s="104"/>
      <c r="F58" s="105"/>
      <c r="G58" s="123"/>
      <c r="H58" s="65"/>
    </row>
    <row r="59" spans="1:8" x14ac:dyDescent="0.2">
      <c r="A59" s="16" t="s">
        <v>30</v>
      </c>
      <c r="B59" s="28"/>
      <c r="C59" s="14"/>
      <c r="D59" s="73"/>
      <c r="E59" s="104"/>
      <c r="F59" s="105"/>
      <c r="G59" s="123"/>
      <c r="H59" s="65"/>
    </row>
    <row r="60" spans="1:8" ht="15.75" x14ac:dyDescent="0.25">
      <c r="A60" s="32"/>
      <c r="B60" s="18"/>
      <c r="C60" s="14"/>
      <c r="D60" s="73"/>
      <c r="E60" s="115"/>
      <c r="F60" s="115"/>
      <c r="G60" s="123"/>
      <c r="H60" s="65"/>
    </row>
    <row r="61" spans="1:8" ht="15.75" x14ac:dyDescent="0.25">
      <c r="A61" s="20" t="s">
        <v>45</v>
      </c>
      <c r="B61" s="33"/>
      <c r="C61" s="33"/>
      <c r="D61" s="74">
        <f>SUM(D44:D57)</f>
        <v>830</v>
      </c>
      <c r="E61" s="116">
        <f>SUM(E44:E60)</f>
        <v>53344453.510000005</v>
      </c>
      <c r="F61" s="116">
        <f>SUM(F44:F60)</f>
        <v>5212460.2700000005</v>
      </c>
      <c r="G61" s="126">
        <f>1-(F61/E61)</f>
        <v>0.90228674347516058</v>
      </c>
      <c r="H61" s="62"/>
    </row>
    <row r="62" spans="1:8" ht="18" x14ac:dyDescent="0.25">
      <c r="A62" s="34"/>
      <c r="B62" s="35"/>
      <c r="C62" s="35"/>
      <c r="D62" s="127"/>
      <c r="E62" s="118"/>
      <c r="F62" s="119"/>
      <c r="G62" s="119"/>
      <c r="H62" s="64"/>
    </row>
    <row r="63" spans="1:8" ht="18" x14ac:dyDescent="0.25">
      <c r="A63" s="34" t="s">
        <v>46</v>
      </c>
      <c r="B63" s="35"/>
      <c r="C63" s="35"/>
      <c r="D63" s="51"/>
      <c r="E63" s="120"/>
      <c r="F63" s="36">
        <f>F61+F39</f>
        <v>6102862.2700000005</v>
      </c>
      <c r="G63" s="120"/>
      <c r="H63" s="64"/>
    </row>
    <row r="64" spans="1:8" ht="18" x14ac:dyDescent="0.25">
      <c r="A64" s="34"/>
      <c r="B64" s="35"/>
      <c r="C64" s="35"/>
      <c r="D64" s="50"/>
      <c r="E64" s="35"/>
      <c r="F64" s="36"/>
      <c r="G64" s="35"/>
      <c r="H64" s="64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4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4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4"/>
    </row>
    <row r="68" spans="1:8" ht="18" x14ac:dyDescent="0.25">
      <c r="A68" s="4"/>
      <c r="B68" s="39"/>
      <c r="C68" s="39"/>
      <c r="D68" s="39"/>
      <c r="E68" s="39"/>
      <c r="F68" s="40"/>
      <c r="G68" s="39"/>
      <c r="H68" s="64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64"/>
    </row>
    <row r="70" spans="1:8" ht="15.75" x14ac:dyDescent="0.25">
      <c r="A70" s="58"/>
      <c r="B70" s="21"/>
      <c r="C70" s="21"/>
      <c r="H70" s="21"/>
    </row>
    <row r="71" spans="1:8" ht="18" x14ac:dyDescent="0.25">
      <c r="A71" s="85"/>
      <c r="B71" s="86"/>
      <c r="C71" s="86"/>
      <c r="D71" s="86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tabSelected="1" showOutlineSymbols="0" zoomScale="87" zoomScaleNormal="87" workbookViewId="0">
      <selection activeCell="B15" sqref="B15"/>
    </sheetView>
  </sheetViews>
  <sheetFormatPr defaultColWidth="9.6640625" defaultRowHeight="15" x14ac:dyDescent="0.2"/>
  <cols>
    <col min="1" max="1" width="39.6640625" style="56" customWidth="1"/>
    <col min="2" max="2" width="27.6640625" style="56" customWidth="1"/>
    <col min="3" max="16384" width="9.6640625" style="56"/>
  </cols>
  <sheetData>
    <row r="1" spans="1:4" ht="23.25" x14ac:dyDescent="0.35">
      <c r="A1" s="55" t="s">
        <v>0</v>
      </c>
      <c r="B1" s="35"/>
      <c r="C1" s="36"/>
      <c r="D1" s="35"/>
    </row>
    <row r="2" spans="1:4" ht="23.25" x14ac:dyDescent="0.35">
      <c r="A2" s="55" t="s">
        <v>1</v>
      </c>
      <c r="B2" s="35"/>
      <c r="C2" s="21"/>
      <c r="D2" s="21"/>
    </row>
    <row r="3" spans="1:4" ht="23.25" x14ac:dyDescent="0.35">
      <c r="A3" s="55" t="s">
        <v>81</v>
      </c>
      <c r="B3" s="35"/>
      <c r="C3" s="21"/>
      <c r="D3" s="21"/>
    </row>
    <row r="4" spans="1:4" ht="23.25" x14ac:dyDescent="0.35">
      <c r="A4" s="55" t="str">
        <f>ARG!$A$3</f>
        <v>MONTH ENDED:  APRIL 2024</v>
      </c>
      <c r="B4" s="35"/>
      <c r="C4" s="21"/>
      <c r="D4" s="21"/>
    </row>
    <row r="5" spans="1:4" ht="24" thickBot="1" x14ac:dyDescent="0.4">
      <c r="A5" s="55"/>
      <c r="B5" s="35"/>
      <c r="C5" s="21"/>
      <c r="D5" s="21"/>
    </row>
    <row r="6" spans="1:4" ht="21.75" thickTop="1" thickBot="1" x14ac:dyDescent="0.35">
      <c r="A6" s="92" t="s">
        <v>82</v>
      </c>
      <c r="B6" s="93">
        <f>+ARG!$D$39+CARUTHERSVILLE!$D$39+HOLLYWOOD!$D$39+HARKC!$D$39+BALLYSKC!$D$39+AMERKC!$D$39+LAGRANGE!$D$39+AMERSC!$D$39+RIVERCITY!$D$39+HORSESHOE!$D$39+ISLEBV!$D$39+STJO!$D$39+CAPE!$D$39</f>
        <v>416</v>
      </c>
      <c r="C6" s="57"/>
      <c r="D6" s="21"/>
    </row>
    <row r="7" spans="1:4" ht="21.75" thickTop="1" thickBot="1" x14ac:dyDescent="0.35">
      <c r="A7" s="94" t="s">
        <v>83</v>
      </c>
      <c r="B7" s="102">
        <f>+ARG!$E$39+CARUTHERSVILLE!$E$39+HOLLYWOOD!$E$39+HARKC!$E$39+BALLYSKC!$E$39+AMERKC!$E$39+LAGRANGE!$E$39+AMERSC!$E$39+RIVERCITY!$E$39+HORSESHOE!$E$39+ISLEBV!$E$39+STJO!$E$39+CAPE!$E$39</f>
        <v>109892494.50999999</v>
      </c>
      <c r="C7" s="57"/>
      <c r="D7" s="21"/>
    </row>
    <row r="8" spans="1:4" ht="21" thickTop="1" x14ac:dyDescent="0.3">
      <c r="A8" s="94" t="s">
        <v>84</v>
      </c>
      <c r="B8" s="102">
        <f>+ARG!$F$39+CARUTHERSVILLE!$F$39+HOLLYWOOD!$F$39+HARKC!$F$39+BALLYSKC!$F$39+AMERKC!$F$39+LAGRANGE!$F$39+AMERSC!$F$39+RIVERCITY!$F$39+HORSESHOE!$F$39+ISLEBV!$F$39+STJO!$F$39+CAPE!$F$39</f>
        <v>21361212.850000001</v>
      </c>
      <c r="C8" s="57"/>
      <c r="D8" s="21"/>
    </row>
    <row r="9" spans="1:4" ht="20.25" x14ac:dyDescent="0.3">
      <c r="A9" s="94" t="s">
        <v>85</v>
      </c>
      <c r="B9" s="84">
        <f>B8/B7</f>
        <v>0.19438281881986194</v>
      </c>
      <c r="C9" s="57"/>
      <c r="D9" s="21"/>
    </row>
    <row r="10" spans="1:4" ht="21" thickBot="1" x14ac:dyDescent="0.35">
      <c r="A10" s="96"/>
      <c r="B10" s="97"/>
      <c r="C10" s="57"/>
      <c r="D10" s="21"/>
    </row>
    <row r="11" spans="1:4" ht="21.75" thickTop="1" thickBot="1" x14ac:dyDescent="0.35">
      <c r="A11" s="94" t="s">
        <v>137</v>
      </c>
      <c r="B11" s="93">
        <f>RIVERCITY!$D$51</f>
        <v>8</v>
      </c>
      <c r="C11" s="57"/>
      <c r="D11" s="21"/>
    </row>
    <row r="12" spans="1:4" ht="21.75" thickTop="1" thickBot="1" x14ac:dyDescent="0.35">
      <c r="A12" s="94" t="s">
        <v>138</v>
      </c>
      <c r="B12" s="93">
        <f>RIVERCITY!$E$51</f>
        <v>2145666</v>
      </c>
      <c r="C12" s="57"/>
      <c r="D12" s="21"/>
    </row>
    <row r="13" spans="1:4" ht="21" thickTop="1" x14ac:dyDescent="0.3">
      <c r="A13" s="94" t="s">
        <v>139</v>
      </c>
      <c r="B13" s="93">
        <f>RIVERCITY!$F$51</f>
        <v>106251.34</v>
      </c>
      <c r="C13" s="57"/>
      <c r="D13" s="21"/>
    </row>
    <row r="14" spans="1:4" ht="20.25" x14ac:dyDescent="0.3">
      <c r="A14" s="94" t="s">
        <v>89</v>
      </c>
      <c r="B14" s="84">
        <f>1-(B13/B12)</f>
        <v>0.95048095090288987</v>
      </c>
      <c r="C14" s="57"/>
      <c r="D14" s="21"/>
    </row>
    <row r="15" spans="1:4" ht="21" thickBot="1" x14ac:dyDescent="0.35">
      <c r="A15" s="96"/>
      <c r="B15" s="97"/>
      <c r="C15" s="57"/>
      <c r="D15" s="21"/>
    </row>
    <row r="16" spans="1:4" ht="21.75" thickTop="1" thickBot="1" x14ac:dyDescent="0.35">
      <c r="A16" s="94" t="s">
        <v>86</v>
      </c>
      <c r="B16" s="93">
        <f>+ARG!$D$61+CARUTHERSVILLE!$D$60+HOLLYWOOD!$D$61+HARKC!$D$61+BALLYSKC!$D$62+AMERKC!$D$62+LAGRANGE!$D$60+AMERSC!$D$61+RIVERCITY!$D$73+HORSESHOE!$D$61+ISLEBV!$D$60+STJO!$D$60+CAPE!$D$61</f>
        <v>13020</v>
      </c>
      <c r="C16" s="57"/>
      <c r="D16" s="21"/>
    </row>
    <row r="17" spans="1:4" ht="21.75" thickTop="1" thickBot="1" x14ac:dyDescent="0.35">
      <c r="A17" s="94" t="s">
        <v>87</v>
      </c>
      <c r="B17" s="102">
        <f>+ARG!$E$61+CARUTHERSVILLE!$E$60+HOLLYWOOD!$E$61+HARKC!$E$61+BALLYSKC!$E$62+AMERKC!$E$62+LAGRANGE!$E$60+AMERSC!$E$61+RIVERCITY!$E$73+HORSESHOE!$E$61+ISLEBV!$E$60+STJO!$E$60+CAPE!$E$61</f>
        <v>1396612539.0699999</v>
      </c>
      <c r="C17" s="57"/>
      <c r="D17" s="21"/>
    </row>
    <row r="18" spans="1:4" ht="21" thickTop="1" x14ac:dyDescent="0.3">
      <c r="A18" s="94" t="s">
        <v>88</v>
      </c>
      <c r="B18" s="102">
        <f>+ARG!$F$61+CARUTHERSVILLE!$F$60+HOLLYWOOD!$F$61+HARKC!$F$61+BALLYSKC!$F$62+AMERKC!$F$62+LAGRANGE!$F$60+AMERSC!$F$61+RIVERCITY!$F$73+HORSESHOE!$F$61+ISLEBV!$F$60+STJO!$F$60+CAPE!$F$61</f>
        <v>134465202.99000001</v>
      </c>
      <c r="C18" s="21"/>
      <c r="D18" s="21"/>
    </row>
    <row r="19" spans="1:4" ht="20.25" x14ac:dyDescent="0.3">
      <c r="A19" s="94" t="s">
        <v>89</v>
      </c>
      <c r="B19" s="84">
        <f>1-(B18/B17)</f>
        <v>0.90372046703838138</v>
      </c>
      <c r="C19" s="21"/>
      <c r="D19" s="21"/>
    </row>
    <row r="20" spans="1:4" ht="20.25" x14ac:dyDescent="0.3">
      <c r="A20" s="96"/>
      <c r="B20" s="98"/>
      <c r="C20" s="21"/>
      <c r="D20" s="21"/>
    </row>
    <row r="21" spans="1:4" ht="20.25" x14ac:dyDescent="0.3">
      <c r="A21" s="94" t="s">
        <v>90</v>
      </c>
      <c r="B21" s="95">
        <f>B18+B8+B13</f>
        <v>155932667.18000001</v>
      </c>
      <c r="C21" s="21"/>
      <c r="D21" s="21"/>
    </row>
    <row r="22" spans="1:4" ht="21" thickBot="1" x14ac:dyDescent="0.35">
      <c r="A22" s="96"/>
      <c r="B22" s="99"/>
    </row>
    <row r="23" spans="1:4" ht="18.75" thickTop="1" x14ac:dyDescent="0.25">
      <c r="A23" s="100"/>
      <c r="B23" s="101"/>
    </row>
    <row r="24" spans="1:4" ht="15.75" x14ac:dyDescent="0.25">
      <c r="A24" s="47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8" t="s">
        <v>135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</v>
      </c>
      <c r="B9" s="13"/>
      <c r="C9" s="14"/>
      <c r="D9" s="72"/>
      <c r="E9" s="105"/>
      <c r="F9" s="105"/>
      <c r="G9" s="122"/>
      <c r="H9" s="15"/>
    </row>
    <row r="10" spans="1:8" ht="15.75" x14ac:dyDescent="0.25">
      <c r="A10" s="78" t="s">
        <v>141</v>
      </c>
      <c r="B10" s="13"/>
      <c r="C10" s="14"/>
      <c r="D10" s="72"/>
      <c r="E10" s="105"/>
      <c r="F10" s="105"/>
      <c r="G10" s="122"/>
      <c r="H10" s="15"/>
    </row>
    <row r="11" spans="1:8" ht="15.75" x14ac:dyDescent="0.25">
      <c r="A11" s="78" t="s">
        <v>11</v>
      </c>
      <c r="B11" s="13"/>
      <c r="C11" s="14"/>
      <c r="D11" s="72"/>
      <c r="E11" s="105"/>
      <c r="F11" s="105"/>
      <c r="G11" s="122"/>
      <c r="H11" s="15"/>
    </row>
    <row r="12" spans="1:8" ht="15.75" x14ac:dyDescent="0.25">
      <c r="A12" s="78" t="s">
        <v>12</v>
      </c>
      <c r="B12" s="13"/>
      <c r="C12" s="14"/>
      <c r="D12" s="72"/>
      <c r="E12" s="105"/>
      <c r="F12" s="105"/>
      <c r="G12" s="122"/>
      <c r="H12" s="15"/>
    </row>
    <row r="13" spans="1:8" ht="15.75" x14ac:dyDescent="0.25">
      <c r="A13" s="78" t="s">
        <v>113</v>
      </c>
      <c r="B13" s="13"/>
      <c r="C13" s="14"/>
      <c r="D13" s="72"/>
      <c r="E13" s="105"/>
      <c r="F13" s="105"/>
      <c r="G13" s="122"/>
      <c r="H13" s="15"/>
    </row>
    <row r="14" spans="1:8" ht="15.75" x14ac:dyDescent="0.25">
      <c r="A14" s="78" t="s">
        <v>53</v>
      </c>
      <c r="B14" s="13"/>
      <c r="C14" s="14"/>
      <c r="D14" s="72"/>
      <c r="E14" s="105"/>
      <c r="F14" s="105"/>
      <c r="G14" s="122"/>
      <c r="H14" s="15"/>
    </row>
    <row r="15" spans="1:8" ht="15.75" x14ac:dyDescent="0.25">
      <c r="A15" s="78" t="s">
        <v>105</v>
      </c>
      <c r="B15" s="13"/>
      <c r="C15" s="14"/>
      <c r="D15" s="72"/>
      <c r="E15" s="105"/>
      <c r="F15" s="105"/>
      <c r="G15" s="122"/>
      <c r="H15" s="15"/>
    </row>
    <row r="16" spans="1:8" ht="15.75" x14ac:dyDescent="0.25">
      <c r="A16" s="78" t="s">
        <v>121</v>
      </c>
      <c r="B16" s="13"/>
      <c r="C16" s="14"/>
      <c r="D16" s="72"/>
      <c r="E16" s="105"/>
      <c r="F16" s="105"/>
      <c r="G16" s="122"/>
      <c r="H16" s="15"/>
    </row>
    <row r="17" spans="1:8" ht="15.75" x14ac:dyDescent="0.25">
      <c r="A17" s="78" t="s">
        <v>13</v>
      </c>
      <c r="B17" s="13"/>
      <c r="C17" s="14"/>
      <c r="D17" s="72"/>
      <c r="E17" s="105"/>
      <c r="F17" s="105"/>
      <c r="G17" s="122"/>
      <c r="H17" s="15"/>
    </row>
    <row r="18" spans="1:8" ht="15.75" x14ac:dyDescent="0.25">
      <c r="A18" s="78" t="s">
        <v>14</v>
      </c>
      <c r="B18" s="13"/>
      <c r="C18" s="14"/>
      <c r="D18" s="72">
        <v>1</v>
      </c>
      <c r="E18" s="105">
        <v>430523</v>
      </c>
      <c r="F18" s="105">
        <v>68883</v>
      </c>
      <c r="G18" s="122">
        <f>F18/E18</f>
        <v>0.15999842052573265</v>
      </c>
      <c r="H18" s="15"/>
    </row>
    <row r="19" spans="1:8" ht="15.75" x14ac:dyDescent="0.25">
      <c r="A19" s="78" t="s">
        <v>15</v>
      </c>
      <c r="B19" s="13"/>
      <c r="C19" s="14"/>
      <c r="D19" s="72"/>
      <c r="E19" s="105"/>
      <c r="F19" s="105"/>
      <c r="G19" s="122"/>
      <c r="H19" s="15"/>
    </row>
    <row r="20" spans="1:8" ht="15.75" x14ac:dyDescent="0.25">
      <c r="A20" s="78" t="s">
        <v>16</v>
      </c>
      <c r="B20" s="13"/>
      <c r="C20" s="14"/>
      <c r="D20" s="72"/>
      <c r="E20" s="105"/>
      <c r="F20" s="105"/>
      <c r="G20" s="122"/>
      <c r="H20" s="15"/>
    </row>
    <row r="21" spans="1:8" ht="15.75" x14ac:dyDescent="0.25">
      <c r="A21" s="78" t="s">
        <v>109</v>
      </c>
      <c r="B21" s="13"/>
      <c r="C21" s="14"/>
      <c r="D21" s="72"/>
      <c r="E21" s="105"/>
      <c r="F21" s="105"/>
      <c r="G21" s="122"/>
      <c r="H21" s="15"/>
    </row>
    <row r="22" spans="1:8" ht="15.75" x14ac:dyDescent="0.25">
      <c r="A22" s="78" t="s">
        <v>56</v>
      </c>
      <c r="B22" s="13"/>
      <c r="C22" s="14"/>
      <c r="D22" s="72"/>
      <c r="E22" s="105"/>
      <c r="F22" s="105"/>
      <c r="G22" s="122"/>
      <c r="H22" s="15"/>
    </row>
    <row r="23" spans="1:8" ht="15.75" x14ac:dyDescent="0.25">
      <c r="A23" s="78" t="s">
        <v>144</v>
      </c>
      <c r="B23" s="13"/>
      <c r="C23" s="14"/>
      <c r="D23" s="72"/>
      <c r="E23" s="105"/>
      <c r="F23" s="105"/>
      <c r="G23" s="122"/>
      <c r="H23" s="15"/>
    </row>
    <row r="24" spans="1:8" ht="15.75" x14ac:dyDescent="0.25">
      <c r="A24" s="78" t="s">
        <v>19</v>
      </c>
      <c r="B24" s="13"/>
      <c r="C24" s="14"/>
      <c r="D24" s="72"/>
      <c r="E24" s="105"/>
      <c r="F24" s="105"/>
      <c r="G24" s="122"/>
      <c r="H24" s="15"/>
    </row>
    <row r="25" spans="1:8" ht="15.75" x14ac:dyDescent="0.25">
      <c r="A25" s="79" t="s">
        <v>20</v>
      </c>
      <c r="B25" s="13"/>
      <c r="C25" s="14"/>
      <c r="D25" s="72"/>
      <c r="E25" s="105"/>
      <c r="F25" s="105"/>
      <c r="G25" s="122"/>
      <c r="H25" s="15"/>
    </row>
    <row r="26" spans="1:8" ht="15.75" x14ac:dyDescent="0.25">
      <c r="A26" s="79" t="s">
        <v>21</v>
      </c>
      <c r="B26" s="13"/>
      <c r="C26" s="14"/>
      <c r="D26" s="72"/>
      <c r="E26" s="105"/>
      <c r="F26" s="105"/>
      <c r="G26" s="122"/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22"/>
      <c r="H27" s="15"/>
    </row>
    <row r="28" spans="1:8" ht="15.75" x14ac:dyDescent="0.25">
      <c r="A28" s="69" t="s">
        <v>23</v>
      </c>
      <c r="B28" s="13"/>
      <c r="C28" s="14"/>
      <c r="D28" s="72"/>
      <c r="E28" s="105"/>
      <c r="F28" s="105"/>
      <c r="G28" s="122"/>
      <c r="H28" s="15"/>
    </row>
    <row r="29" spans="1:8" ht="15.75" x14ac:dyDescent="0.25">
      <c r="A29" s="69" t="s">
        <v>24</v>
      </c>
      <c r="B29" s="13"/>
      <c r="C29" s="14"/>
      <c r="D29" s="72">
        <v>1</v>
      </c>
      <c r="E29" s="105">
        <v>35215</v>
      </c>
      <c r="F29" s="105">
        <v>11345</v>
      </c>
      <c r="G29" s="122">
        <f>F29/E29</f>
        <v>0.322163850631833</v>
      </c>
      <c r="H29" s="15"/>
    </row>
    <row r="30" spans="1:8" ht="15.75" x14ac:dyDescent="0.25">
      <c r="A30" s="69" t="s">
        <v>25</v>
      </c>
      <c r="B30" s="13"/>
      <c r="C30" s="14"/>
      <c r="D30" s="72">
        <v>2</v>
      </c>
      <c r="E30" s="105">
        <v>345288</v>
      </c>
      <c r="F30" s="105">
        <v>129397</v>
      </c>
      <c r="G30" s="122">
        <f>F30/E30</f>
        <v>0.37475093255485276</v>
      </c>
      <c r="H30" s="15"/>
    </row>
    <row r="31" spans="1:8" ht="15.75" x14ac:dyDescent="0.25">
      <c r="A31" s="69" t="s">
        <v>26</v>
      </c>
      <c r="B31" s="13"/>
      <c r="C31" s="14"/>
      <c r="D31" s="72"/>
      <c r="E31" s="105"/>
      <c r="F31" s="105"/>
      <c r="G31" s="122"/>
      <c r="H31" s="15"/>
    </row>
    <row r="32" spans="1:8" ht="15.75" x14ac:dyDescent="0.25">
      <c r="A32" s="69" t="s">
        <v>117</v>
      </c>
      <c r="B32" s="13"/>
      <c r="C32" s="14"/>
      <c r="D32" s="72">
        <v>2</v>
      </c>
      <c r="E32" s="105">
        <v>620500</v>
      </c>
      <c r="F32" s="105">
        <v>106367</v>
      </c>
      <c r="G32" s="122">
        <f>F32/E32</f>
        <v>0.17142143432715551</v>
      </c>
      <c r="H32" s="15"/>
    </row>
    <row r="33" spans="1:8" ht="15.75" x14ac:dyDescent="0.25">
      <c r="A33" s="69" t="s">
        <v>150</v>
      </c>
      <c r="B33" s="13"/>
      <c r="C33" s="14"/>
      <c r="D33" s="72"/>
      <c r="E33" s="105"/>
      <c r="F33" s="105"/>
      <c r="G33" s="122"/>
      <c r="H33" s="15"/>
    </row>
    <row r="34" spans="1:8" ht="15.75" x14ac:dyDescent="0.25">
      <c r="A34" s="69" t="s">
        <v>27</v>
      </c>
      <c r="B34" s="13"/>
      <c r="C34" s="14"/>
      <c r="D34" s="72"/>
      <c r="E34" s="105"/>
      <c r="F34" s="105"/>
      <c r="G34" s="122"/>
      <c r="H34" s="15"/>
    </row>
    <row r="35" spans="1:8" x14ac:dyDescent="0.2">
      <c r="A35" s="16" t="s">
        <v>28</v>
      </c>
      <c r="B35" s="13"/>
      <c r="C35" s="14"/>
      <c r="D35" s="73"/>
      <c r="E35" s="124"/>
      <c r="F35" s="105"/>
      <c r="G35" s="123"/>
      <c r="H35" s="15"/>
    </row>
    <row r="36" spans="1:8" x14ac:dyDescent="0.2">
      <c r="A36" s="16" t="s">
        <v>29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6</v>
      </c>
      <c r="E39" s="116">
        <f>SUM(E9:E38)</f>
        <v>1431526</v>
      </c>
      <c r="F39" s="116">
        <f>SUM(F9:F38)</f>
        <v>315992</v>
      </c>
      <c r="G39" s="126">
        <f>F39/E39</f>
        <v>0.22073786993739547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6</v>
      </c>
      <c r="E44" s="105">
        <v>197543.85</v>
      </c>
      <c r="F44" s="105">
        <v>12367</v>
      </c>
      <c r="G44" s="122">
        <f>1-(+F44/E44)</f>
        <v>0.93739617811437814</v>
      </c>
      <c r="H44" s="1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x14ac:dyDescent="0.25">
      <c r="A46" s="27" t="s">
        <v>35</v>
      </c>
      <c r="B46" s="28"/>
      <c r="C46" s="14"/>
      <c r="D46" s="72">
        <v>22</v>
      </c>
      <c r="E46" s="105">
        <v>1680750</v>
      </c>
      <c r="F46" s="105">
        <v>159362.93</v>
      </c>
      <c r="G46" s="122">
        <f>1-(+F46/E46)</f>
        <v>0.90518344191581135</v>
      </c>
      <c r="H46" s="15"/>
    </row>
    <row r="47" spans="1:8" ht="15.75" x14ac:dyDescent="0.25">
      <c r="A47" s="27" t="s">
        <v>36</v>
      </c>
      <c r="B47" s="28"/>
      <c r="C47" s="14"/>
      <c r="D47" s="72">
        <v>3</v>
      </c>
      <c r="E47" s="105">
        <v>235322</v>
      </c>
      <c r="F47" s="105">
        <v>26019</v>
      </c>
      <c r="G47" s="122">
        <f>1-(+F47/E47)</f>
        <v>0.88943235226625639</v>
      </c>
      <c r="H47" s="15"/>
    </row>
    <row r="48" spans="1:8" ht="15.75" x14ac:dyDescent="0.25">
      <c r="A48" s="27" t="s">
        <v>37</v>
      </c>
      <c r="B48" s="28"/>
      <c r="C48" s="14"/>
      <c r="D48" s="72">
        <v>25</v>
      </c>
      <c r="E48" s="105">
        <v>2553737</v>
      </c>
      <c r="F48" s="105">
        <v>212360.75</v>
      </c>
      <c r="G48" s="122">
        <f>1-(+F48/E48)</f>
        <v>0.91684314007276391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3</v>
      </c>
      <c r="E50" s="105">
        <v>608525</v>
      </c>
      <c r="F50" s="105">
        <v>22685</v>
      </c>
      <c r="G50" s="122">
        <f>1-(+F50/E50)</f>
        <v>0.96272133437410135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x14ac:dyDescent="0.25">
      <c r="A53" s="29" t="s">
        <v>61</v>
      </c>
      <c r="B53" s="30"/>
      <c r="C53" s="14"/>
      <c r="D53" s="72">
        <v>356</v>
      </c>
      <c r="E53" s="105">
        <v>28959043.600000001</v>
      </c>
      <c r="F53" s="105">
        <v>3256906.98</v>
      </c>
      <c r="G53" s="122">
        <f>1-(+F53/E53)</f>
        <v>0.88753402823013117</v>
      </c>
      <c r="H53" s="15"/>
    </row>
    <row r="54" spans="1:8" ht="15.75" x14ac:dyDescent="0.25">
      <c r="A54" s="29" t="s">
        <v>62</v>
      </c>
      <c r="B54" s="30"/>
      <c r="C54" s="14"/>
      <c r="D54" s="72">
        <v>3</v>
      </c>
      <c r="E54" s="105">
        <v>104226.54</v>
      </c>
      <c r="F54" s="105">
        <v>12606.49</v>
      </c>
      <c r="G54" s="122">
        <f>1-(+F54/E54)</f>
        <v>0.87904721772400773</v>
      </c>
      <c r="H54" s="15"/>
    </row>
    <row r="55" spans="1:8" x14ac:dyDescent="0.2">
      <c r="A55" s="31" t="s">
        <v>42</v>
      </c>
      <c r="B55" s="30"/>
      <c r="C55" s="14"/>
      <c r="D55" s="73"/>
      <c r="E55" s="108"/>
      <c r="F55" s="105"/>
      <c r="G55" s="123"/>
      <c r="H55" s="15"/>
    </row>
    <row r="56" spans="1:8" x14ac:dyDescent="0.2">
      <c r="A56" s="16" t="s">
        <v>43</v>
      </c>
      <c r="B56" s="28"/>
      <c r="C56" s="14"/>
      <c r="D56" s="73"/>
      <c r="E56" s="108"/>
      <c r="F56" s="105"/>
      <c r="G56" s="123"/>
      <c r="H56" s="15"/>
    </row>
    <row r="57" spans="1:8" x14ac:dyDescent="0.2">
      <c r="A57" s="16" t="s">
        <v>44</v>
      </c>
      <c r="B57" s="28"/>
      <c r="C57" s="14"/>
      <c r="D57" s="73"/>
      <c r="E57" s="104"/>
      <c r="F57" s="105"/>
      <c r="G57" s="123"/>
      <c r="H57" s="15"/>
    </row>
    <row r="58" spans="1:8" x14ac:dyDescent="0.2">
      <c r="A58" s="16" t="s">
        <v>30</v>
      </c>
      <c r="B58" s="28"/>
      <c r="C58" s="14"/>
      <c r="D58" s="73"/>
      <c r="E58" s="104"/>
      <c r="F58" s="105"/>
      <c r="G58" s="123"/>
      <c r="H58" s="15"/>
    </row>
    <row r="59" spans="1:8" ht="15.75" x14ac:dyDescent="0.25">
      <c r="A59" s="32"/>
      <c r="B59" s="18"/>
      <c r="C59" s="14"/>
      <c r="D59" s="73"/>
      <c r="E59" s="80"/>
      <c r="F59" s="115"/>
      <c r="G59" s="123"/>
      <c r="H59" s="15"/>
    </row>
    <row r="60" spans="1:8" ht="15.75" x14ac:dyDescent="0.25">
      <c r="A60" s="20" t="s">
        <v>45</v>
      </c>
      <c r="B60" s="20"/>
      <c r="C60" s="21"/>
      <c r="D60" s="74">
        <f>SUM(D44:D56)</f>
        <v>418</v>
      </c>
      <c r="E60" s="116">
        <f>SUM(E44:E59)</f>
        <v>34339147.990000002</v>
      </c>
      <c r="F60" s="116">
        <f>SUM(F44:F59)</f>
        <v>3702308.1500000004</v>
      </c>
      <c r="G60" s="126">
        <f>1-(F60/E60)</f>
        <v>0.89218404163440046</v>
      </c>
      <c r="H60" s="15"/>
    </row>
    <row r="61" spans="1:8" x14ac:dyDescent="0.2">
      <c r="A61" s="33"/>
      <c r="B61" s="33"/>
      <c r="C61" s="49"/>
      <c r="D61" s="127"/>
      <c r="E61" s="118"/>
      <c r="F61" s="119"/>
      <c r="G61" s="119"/>
      <c r="H61" s="2"/>
    </row>
    <row r="62" spans="1:8" ht="18" x14ac:dyDescent="0.25">
      <c r="A62" s="34" t="s">
        <v>46</v>
      </c>
      <c r="B62" s="35"/>
      <c r="C62" s="38"/>
      <c r="D62" s="51"/>
      <c r="E62" s="120"/>
      <c r="F62" s="36">
        <f>F60+F39</f>
        <v>4018300.1500000004</v>
      </c>
      <c r="G62" s="120"/>
      <c r="H62" s="2"/>
    </row>
    <row r="63" spans="1:8" ht="18" x14ac:dyDescent="0.25">
      <c r="A63" s="37"/>
      <c r="B63" s="38"/>
      <c r="C63" s="38"/>
      <c r="D63" s="51"/>
      <c r="E63" s="38"/>
      <c r="F63" s="36"/>
      <c r="G63" s="38"/>
      <c r="H63" s="2"/>
    </row>
    <row r="64" spans="1:8" ht="15.75" x14ac:dyDescent="0.2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/>
      <c r="B67" s="39"/>
      <c r="C67" s="39"/>
      <c r="D67" s="39"/>
      <c r="E67" s="39"/>
      <c r="F67" s="40"/>
      <c r="G67" s="39"/>
      <c r="H67" s="2"/>
    </row>
    <row r="68" spans="1:8" ht="18" x14ac:dyDescent="0.25">
      <c r="A68" s="41" t="s">
        <v>50</v>
      </c>
      <c r="B68" s="38"/>
      <c r="C68" s="38"/>
      <c r="D68" s="38"/>
      <c r="E68" s="38"/>
      <c r="F68" s="36"/>
      <c r="G68" s="38"/>
      <c r="H68" s="2"/>
    </row>
    <row r="69" spans="1:8" ht="18" x14ac:dyDescent="0.25">
      <c r="A69" s="42"/>
      <c r="B69" s="38"/>
      <c r="C69" s="38"/>
      <c r="D69" s="38"/>
      <c r="E69" s="36"/>
      <c r="F69" s="2"/>
      <c r="G69" s="2"/>
      <c r="H69" s="2"/>
    </row>
    <row r="70" spans="1:8" ht="18" x14ac:dyDescent="0.25">
      <c r="A70" s="85"/>
      <c r="B70" s="86"/>
      <c r="C70" s="86"/>
      <c r="D70" s="86"/>
      <c r="E70" s="43"/>
      <c r="F70" s="2"/>
      <c r="G70" s="2"/>
      <c r="H70" s="2"/>
    </row>
    <row r="71" spans="1:8" ht="18" x14ac:dyDescent="0.25">
      <c r="A71" s="42"/>
      <c r="B71" s="38"/>
      <c r="C71" s="38"/>
      <c r="D71" s="38"/>
      <c r="E71" s="44"/>
      <c r="F71" s="2"/>
      <c r="G71" s="2"/>
      <c r="H71" s="2"/>
    </row>
    <row r="72" spans="1:8" ht="18" x14ac:dyDescent="0.25">
      <c r="A72" s="42"/>
      <c r="B72" s="38"/>
      <c r="C72" s="38"/>
      <c r="D72" s="38"/>
      <c r="E72" s="45"/>
      <c r="F72" s="2"/>
      <c r="G72" s="2"/>
      <c r="H72" s="2"/>
    </row>
    <row r="73" spans="1:8" ht="18" x14ac:dyDescent="0.25">
      <c r="A73" s="42"/>
      <c r="B73" s="38"/>
      <c r="C73" s="38"/>
      <c r="D73" s="38"/>
      <c r="E73" s="36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43"/>
      <c r="F75" s="2"/>
      <c r="G75" s="2"/>
      <c r="H75" s="2"/>
    </row>
    <row r="76" spans="1:8" ht="18" x14ac:dyDescent="0.25">
      <c r="A76" s="42"/>
      <c r="B76" s="38"/>
      <c r="C76" s="38"/>
      <c r="D76" s="38"/>
      <c r="E76" s="44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6"/>
      <c r="F79" s="2"/>
      <c r="G79" s="2"/>
      <c r="H79" s="2"/>
    </row>
    <row r="80" spans="1:8" ht="18" x14ac:dyDescent="0.25">
      <c r="A80" s="42"/>
      <c r="B80" s="38"/>
      <c r="C80" s="38"/>
      <c r="D80" s="38"/>
      <c r="E80" s="38"/>
      <c r="F80" s="2"/>
      <c r="G80" s="2"/>
      <c r="H80" s="2"/>
    </row>
    <row r="81" spans="1:8" ht="15.75" x14ac:dyDescent="0.25">
      <c r="A81" s="47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8" t="s">
        <v>94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100</v>
      </c>
      <c r="B9" s="13"/>
      <c r="C9" s="14"/>
      <c r="D9" s="72">
        <v>5</v>
      </c>
      <c r="E9" s="105">
        <v>825042</v>
      </c>
      <c r="F9" s="105">
        <v>116487</v>
      </c>
      <c r="G9" s="122">
        <f>F9/E9</f>
        <v>0.14118917582377624</v>
      </c>
      <c r="H9" s="15"/>
    </row>
    <row r="10" spans="1:8" ht="15.75" x14ac:dyDescent="0.25">
      <c r="A10" s="78" t="s">
        <v>11</v>
      </c>
      <c r="B10" s="13"/>
      <c r="C10" s="14"/>
      <c r="D10" s="72"/>
      <c r="E10" s="105"/>
      <c r="F10" s="105"/>
      <c r="G10" s="122"/>
      <c r="H10" s="15"/>
    </row>
    <row r="11" spans="1:8" ht="15.75" x14ac:dyDescent="0.25">
      <c r="A11" s="78" t="s">
        <v>103</v>
      </c>
      <c r="B11" s="13"/>
      <c r="C11" s="14"/>
      <c r="D11" s="72">
        <v>7</v>
      </c>
      <c r="E11" s="105">
        <v>1151040</v>
      </c>
      <c r="F11" s="105">
        <v>425993</v>
      </c>
      <c r="G11" s="122">
        <f>F11/E11</f>
        <v>0.37009400194606618</v>
      </c>
      <c r="H11" s="15"/>
    </row>
    <row r="12" spans="1:8" ht="15.75" x14ac:dyDescent="0.25">
      <c r="A12" s="78" t="s">
        <v>67</v>
      </c>
      <c r="B12" s="13"/>
      <c r="C12" s="14"/>
      <c r="D12" s="72"/>
      <c r="E12" s="105"/>
      <c r="F12" s="105"/>
      <c r="G12" s="122"/>
      <c r="H12" s="15"/>
    </row>
    <row r="13" spans="1:8" ht="15.75" x14ac:dyDescent="0.25">
      <c r="A13" s="78" t="s">
        <v>107</v>
      </c>
      <c r="B13" s="13"/>
      <c r="C13" s="14"/>
      <c r="D13" s="72">
        <v>3</v>
      </c>
      <c r="E13" s="105">
        <v>916774</v>
      </c>
      <c r="F13" s="105">
        <v>253042.21</v>
      </c>
      <c r="G13" s="122">
        <f>F13/E13</f>
        <v>0.27601372857432693</v>
      </c>
      <c r="H13" s="15"/>
    </row>
    <row r="14" spans="1:8" ht="15.75" x14ac:dyDescent="0.25">
      <c r="A14" s="78" t="s">
        <v>25</v>
      </c>
      <c r="B14" s="13"/>
      <c r="C14" s="14"/>
      <c r="D14" s="72"/>
      <c r="E14" s="105"/>
      <c r="F14" s="105"/>
      <c r="G14" s="122"/>
      <c r="H14" s="15"/>
    </row>
    <row r="15" spans="1:8" ht="15.75" x14ac:dyDescent="0.25">
      <c r="A15" s="78" t="s">
        <v>109</v>
      </c>
      <c r="B15" s="13"/>
      <c r="C15" s="14"/>
      <c r="D15" s="72"/>
      <c r="E15" s="105"/>
      <c r="F15" s="105"/>
      <c r="G15" s="122"/>
      <c r="H15" s="15"/>
    </row>
    <row r="16" spans="1:8" ht="15.75" x14ac:dyDescent="0.25">
      <c r="A16" s="78" t="s">
        <v>10</v>
      </c>
      <c r="B16" s="13"/>
      <c r="C16" s="14"/>
      <c r="D16" s="72"/>
      <c r="E16" s="105"/>
      <c r="F16" s="105"/>
      <c r="G16" s="122"/>
      <c r="H16" s="15"/>
    </row>
    <row r="17" spans="1:8" ht="15.75" x14ac:dyDescent="0.25">
      <c r="A17" s="78" t="s">
        <v>14</v>
      </c>
      <c r="B17" s="13"/>
      <c r="C17" s="14"/>
      <c r="D17" s="72">
        <v>2</v>
      </c>
      <c r="E17" s="105">
        <v>247608</v>
      </c>
      <c r="F17" s="105">
        <v>93665</v>
      </c>
      <c r="G17" s="122">
        <f t="shared" ref="G17:G24" si="0">F17/E17</f>
        <v>0.3782793770799005</v>
      </c>
      <c r="H17" s="15"/>
    </row>
    <row r="18" spans="1:8" ht="15.75" x14ac:dyDescent="0.25">
      <c r="A18" s="78" t="s">
        <v>15</v>
      </c>
      <c r="B18" s="13"/>
      <c r="C18" s="14"/>
      <c r="D18" s="72">
        <v>2</v>
      </c>
      <c r="E18" s="105">
        <v>1278520</v>
      </c>
      <c r="F18" s="105">
        <v>459480</v>
      </c>
      <c r="G18" s="122">
        <f t="shared" si="0"/>
        <v>0.35938428808309608</v>
      </c>
      <c r="H18" s="15"/>
    </row>
    <row r="19" spans="1:8" ht="15.75" x14ac:dyDescent="0.25">
      <c r="A19" s="78" t="s">
        <v>54</v>
      </c>
      <c r="B19" s="13"/>
      <c r="C19" s="14"/>
      <c r="D19" s="72"/>
      <c r="E19" s="105"/>
      <c r="F19" s="105"/>
      <c r="G19" s="122"/>
      <c r="H19" s="15"/>
    </row>
    <row r="20" spans="1:8" ht="15.75" x14ac:dyDescent="0.25">
      <c r="A20" s="78" t="s">
        <v>17</v>
      </c>
      <c r="B20" s="13"/>
      <c r="C20" s="14"/>
      <c r="D20" s="72"/>
      <c r="E20" s="105"/>
      <c r="F20" s="105"/>
      <c r="G20" s="122"/>
      <c r="H20" s="15"/>
    </row>
    <row r="21" spans="1:8" ht="15.75" x14ac:dyDescent="0.25">
      <c r="A21" s="78" t="s">
        <v>55</v>
      </c>
      <c r="B21" s="13"/>
      <c r="C21" s="14"/>
      <c r="D21" s="72">
        <v>7</v>
      </c>
      <c r="E21" s="105">
        <v>6861453</v>
      </c>
      <c r="F21" s="105">
        <v>763078</v>
      </c>
      <c r="G21" s="122">
        <f t="shared" si="0"/>
        <v>0.11121230444921797</v>
      </c>
      <c r="H21" s="15"/>
    </row>
    <row r="22" spans="1:8" ht="15.75" x14ac:dyDescent="0.25">
      <c r="A22" s="78" t="s">
        <v>56</v>
      </c>
      <c r="B22" s="13"/>
      <c r="C22" s="14"/>
      <c r="D22" s="72">
        <v>1</v>
      </c>
      <c r="E22" s="105">
        <v>456950</v>
      </c>
      <c r="F22" s="105">
        <v>93613</v>
      </c>
      <c r="G22" s="122">
        <f t="shared" si="0"/>
        <v>0.20486486486486485</v>
      </c>
      <c r="H22" s="15"/>
    </row>
    <row r="23" spans="1:8" ht="15.75" x14ac:dyDescent="0.25">
      <c r="A23" s="79" t="s">
        <v>20</v>
      </c>
      <c r="B23" s="13"/>
      <c r="C23" s="14"/>
      <c r="D23" s="72">
        <v>4</v>
      </c>
      <c r="E23" s="105">
        <v>690811</v>
      </c>
      <c r="F23" s="105">
        <v>85357</v>
      </c>
      <c r="G23" s="122">
        <f t="shared" si="0"/>
        <v>0.12356056866494598</v>
      </c>
      <c r="H23" s="15"/>
    </row>
    <row r="24" spans="1:8" ht="15.75" x14ac:dyDescent="0.25">
      <c r="A24" s="79" t="s">
        <v>21</v>
      </c>
      <c r="B24" s="13"/>
      <c r="C24" s="14"/>
      <c r="D24" s="72">
        <v>20</v>
      </c>
      <c r="E24" s="105">
        <v>257280.5</v>
      </c>
      <c r="F24" s="105">
        <v>257280.5</v>
      </c>
      <c r="G24" s="122">
        <f t="shared" si="0"/>
        <v>1</v>
      </c>
      <c r="H24" s="15"/>
    </row>
    <row r="25" spans="1:8" ht="15.75" x14ac:dyDescent="0.25">
      <c r="A25" s="69" t="s">
        <v>22</v>
      </c>
      <c r="B25" s="13"/>
      <c r="C25" s="14"/>
      <c r="D25" s="72"/>
      <c r="E25" s="105"/>
      <c r="F25" s="105"/>
      <c r="G25" s="122"/>
      <c r="H25" s="15"/>
    </row>
    <row r="26" spans="1:8" ht="15.75" x14ac:dyDescent="0.25">
      <c r="A26" s="69" t="s">
        <v>23</v>
      </c>
      <c r="B26" s="13"/>
      <c r="C26" s="14"/>
      <c r="D26" s="72"/>
      <c r="E26" s="105">
        <v>63607.01</v>
      </c>
      <c r="F26" s="105">
        <v>-19892.990000000002</v>
      </c>
      <c r="G26" s="122">
        <f>F26/E26</f>
        <v>-0.31274839046828329</v>
      </c>
      <c r="H26" s="15"/>
    </row>
    <row r="27" spans="1:8" ht="15.75" x14ac:dyDescent="0.25">
      <c r="A27" s="78" t="s">
        <v>122</v>
      </c>
      <c r="B27" s="13"/>
      <c r="C27" s="14"/>
      <c r="D27" s="72"/>
      <c r="E27" s="105"/>
      <c r="F27" s="105"/>
      <c r="G27" s="122"/>
      <c r="H27" s="15"/>
    </row>
    <row r="28" spans="1:8" ht="15.75" x14ac:dyDescent="0.25">
      <c r="A28" s="69" t="s">
        <v>24</v>
      </c>
      <c r="B28" s="13"/>
      <c r="C28" s="14"/>
      <c r="D28" s="72">
        <v>1</v>
      </c>
      <c r="E28" s="105">
        <v>81502</v>
      </c>
      <c r="F28" s="105">
        <v>37849</v>
      </c>
      <c r="G28" s="122">
        <f>F28/E28</f>
        <v>0.46439351181566096</v>
      </c>
      <c r="H28" s="15"/>
    </row>
    <row r="29" spans="1:8" ht="15.75" x14ac:dyDescent="0.25">
      <c r="A29" s="69" t="s">
        <v>118</v>
      </c>
      <c r="B29" s="13"/>
      <c r="C29" s="14"/>
      <c r="D29" s="72">
        <v>1</v>
      </c>
      <c r="E29" s="105">
        <v>84967</v>
      </c>
      <c r="F29" s="105">
        <v>40341.5</v>
      </c>
      <c r="G29" s="122">
        <f>F29/E29</f>
        <v>0.47479021267080163</v>
      </c>
      <c r="H29" s="15"/>
    </row>
    <row r="30" spans="1:8" ht="15.75" x14ac:dyDescent="0.25">
      <c r="A30" s="69" t="s">
        <v>123</v>
      </c>
      <c r="B30" s="13"/>
      <c r="C30" s="14"/>
      <c r="D30" s="72"/>
      <c r="E30" s="125"/>
      <c r="F30" s="105"/>
      <c r="G30" s="122"/>
      <c r="H30" s="15"/>
    </row>
    <row r="31" spans="1:8" ht="15.75" x14ac:dyDescent="0.25">
      <c r="A31" s="69" t="s">
        <v>146</v>
      </c>
      <c r="B31" s="13"/>
      <c r="C31" s="14"/>
      <c r="D31" s="72"/>
      <c r="E31" s="125"/>
      <c r="F31" s="105"/>
      <c r="G31" s="122"/>
      <c r="H31" s="15"/>
    </row>
    <row r="32" spans="1:8" ht="15.75" x14ac:dyDescent="0.25">
      <c r="A32" s="69" t="s">
        <v>58</v>
      </c>
      <c r="B32" s="13"/>
      <c r="C32" s="14"/>
      <c r="D32" s="72">
        <v>11</v>
      </c>
      <c r="E32" s="125">
        <v>1162163</v>
      </c>
      <c r="F32" s="125">
        <v>60343.95</v>
      </c>
      <c r="G32" s="122">
        <f>F32/E32</f>
        <v>5.1923826520032045E-2</v>
      </c>
      <c r="H32" s="15"/>
    </row>
    <row r="33" spans="1:8" ht="15.75" x14ac:dyDescent="0.25">
      <c r="A33" s="78" t="s">
        <v>143</v>
      </c>
      <c r="B33" s="13"/>
      <c r="C33" s="14"/>
      <c r="D33" s="72"/>
      <c r="E33" s="105"/>
      <c r="F33" s="105"/>
      <c r="G33" s="122"/>
      <c r="H33" s="15"/>
    </row>
    <row r="34" spans="1:8" ht="15.75" x14ac:dyDescent="0.25">
      <c r="A34" s="78" t="s">
        <v>97</v>
      </c>
      <c r="B34" s="13"/>
      <c r="C34" s="14"/>
      <c r="D34" s="72">
        <v>1</v>
      </c>
      <c r="E34" s="105">
        <v>337388</v>
      </c>
      <c r="F34" s="105">
        <v>103787</v>
      </c>
      <c r="G34" s="122">
        <f>F34/E34</f>
        <v>0.30761912101200989</v>
      </c>
      <c r="H34" s="15"/>
    </row>
    <row r="35" spans="1:8" x14ac:dyDescent="0.2">
      <c r="A35" s="16" t="s">
        <v>28</v>
      </c>
      <c r="B35" s="13"/>
      <c r="C35" s="14"/>
      <c r="D35" s="73"/>
      <c r="E35" s="124">
        <v>391650</v>
      </c>
      <c r="F35" s="105">
        <v>67465</v>
      </c>
      <c r="G35" s="123"/>
      <c r="H35" s="15"/>
    </row>
    <row r="36" spans="1:8" x14ac:dyDescent="0.2">
      <c r="A36" s="16" t="s">
        <v>29</v>
      </c>
      <c r="B36" s="13"/>
      <c r="C36" s="14"/>
      <c r="D36" s="73"/>
      <c r="E36" s="124"/>
      <c r="F36" s="105">
        <v>6500</v>
      </c>
      <c r="G36" s="123"/>
      <c r="H36" s="1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x14ac:dyDescent="0.2">
      <c r="A38" s="17"/>
      <c r="B38" s="18"/>
      <c r="C38" s="21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2"/>
      <c r="D39" s="74">
        <f>SUM(D9:D38)</f>
        <v>65</v>
      </c>
      <c r="E39" s="116">
        <f>SUM(E9:E38)</f>
        <v>14806755.51</v>
      </c>
      <c r="F39" s="116">
        <f>SUM(F9:F38)</f>
        <v>2844389.17</v>
      </c>
      <c r="G39" s="126">
        <f>F39/E39</f>
        <v>0.1921007723858878</v>
      </c>
      <c r="H39" s="2"/>
    </row>
    <row r="40" spans="1:8" ht="15.75" x14ac:dyDescent="0.25">
      <c r="A40" s="22"/>
      <c r="B40" s="22"/>
      <c r="C40" s="24"/>
      <c r="D40" s="91"/>
      <c r="E40" s="128"/>
      <c r="F40" s="128"/>
      <c r="G40" s="129"/>
      <c r="H40" s="2"/>
    </row>
    <row r="41" spans="1:8" ht="18" x14ac:dyDescent="0.25">
      <c r="A41" s="23" t="s">
        <v>32</v>
      </c>
      <c r="B41" s="24"/>
      <c r="C41" s="26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14"/>
      <c r="D43" s="114" t="s">
        <v>6</v>
      </c>
      <c r="E43" s="77" t="s">
        <v>133</v>
      </c>
      <c r="F43" s="76" t="s">
        <v>8</v>
      </c>
      <c r="G43" s="76" t="s">
        <v>134</v>
      </c>
      <c r="H43" s="15"/>
    </row>
    <row r="44" spans="1:8" ht="15.75" x14ac:dyDescent="0.25">
      <c r="A44" s="27" t="s">
        <v>33</v>
      </c>
      <c r="B44" s="28"/>
      <c r="C44" s="14"/>
      <c r="D44" s="72">
        <v>185</v>
      </c>
      <c r="E44" s="105">
        <v>35053752.799999997</v>
      </c>
      <c r="F44" s="105">
        <v>1933629.52</v>
      </c>
      <c r="G44" s="122">
        <f t="shared" ref="G44:G50" si="1">1-(+F44/E44)</f>
        <v>0.94483815952510508</v>
      </c>
      <c r="H44" s="15"/>
    </row>
    <row r="45" spans="1:8" ht="15.75" x14ac:dyDescent="0.25">
      <c r="A45" s="27" t="s">
        <v>34</v>
      </c>
      <c r="B45" s="28"/>
      <c r="C45" s="14"/>
      <c r="D45" s="72">
        <v>8</v>
      </c>
      <c r="E45" s="105">
        <v>5305451.67</v>
      </c>
      <c r="F45" s="105">
        <v>640681.97</v>
      </c>
      <c r="G45" s="122">
        <f t="shared" si="1"/>
        <v>0.87924082437264006</v>
      </c>
      <c r="H45" s="15"/>
    </row>
    <row r="46" spans="1:8" ht="15.75" x14ac:dyDescent="0.25">
      <c r="A46" s="27" t="s">
        <v>35</v>
      </c>
      <c r="B46" s="28"/>
      <c r="C46" s="14"/>
      <c r="D46" s="72">
        <v>201</v>
      </c>
      <c r="E46" s="105">
        <v>17695423.800000001</v>
      </c>
      <c r="F46" s="105">
        <v>994625.94</v>
      </c>
      <c r="G46" s="122">
        <f t="shared" si="1"/>
        <v>0.94379191189532285</v>
      </c>
      <c r="H46" s="15"/>
    </row>
    <row r="47" spans="1:8" ht="15.75" x14ac:dyDescent="0.25">
      <c r="A47" s="27" t="s">
        <v>36</v>
      </c>
      <c r="B47" s="28"/>
      <c r="C47" s="14"/>
      <c r="D47" s="72">
        <v>1</v>
      </c>
      <c r="E47" s="105">
        <v>489927.5</v>
      </c>
      <c r="F47" s="105">
        <v>7026</v>
      </c>
      <c r="G47" s="122">
        <f t="shared" si="1"/>
        <v>0.98565910262232681</v>
      </c>
      <c r="H47" s="15"/>
    </row>
    <row r="48" spans="1:8" ht="15.75" x14ac:dyDescent="0.25">
      <c r="A48" s="27" t="s">
        <v>37</v>
      </c>
      <c r="B48" s="28"/>
      <c r="C48" s="14"/>
      <c r="D48" s="72">
        <v>134</v>
      </c>
      <c r="E48" s="105">
        <v>15504361</v>
      </c>
      <c r="F48" s="105">
        <v>903352.52</v>
      </c>
      <c r="G48" s="122">
        <f t="shared" si="1"/>
        <v>0.94173558523308376</v>
      </c>
      <c r="H48" s="15"/>
    </row>
    <row r="49" spans="1:8" ht="15.75" x14ac:dyDescent="0.25">
      <c r="A49" s="27" t="s">
        <v>38</v>
      </c>
      <c r="B49" s="28"/>
      <c r="C49" s="14"/>
      <c r="D49" s="72">
        <v>2</v>
      </c>
      <c r="E49" s="105">
        <v>203700</v>
      </c>
      <c r="F49" s="105">
        <v>20192</v>
      </c>
      <c r="G49" s="122">
        <f t="shared" si="1"/>
        <v>0.90087383406971033</v>
      </c>
      <c r="H49" s="15"/>
    </row>
    <row r="50" spans="1:8" ht="15.75" x14ac:dyDescent="0.25">
      <c r="A50" s="27" t="s">
        <v>39</v>
      </c>
      <c r="B50" s="28"/>
      <c r="C50" s="14"/>
      <c r="D50" s="72">
        <v>16</v>
      </c>
      <c r="E50" s="105">
        <v>1407370</v>
      </c>
      <c r="F50" s="105">
        <v>135430</v>
      </c>
      <c r="G50" s="122">
        <f t="shared" si="1"/>
        <v>0.90377086338347412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>
        <v>4</v>
      </c>
      <c r="E52" s="105">
        <v>215625</v>
      </c>
      <c r="F52" s="105">
        <v>11275</v>
      </c>
      <c r="G52" s="122">
        <f>1-(+F52/E52)</f>
        <v>0.94771014492753625</v>
      </c>
      <c r="H52" s="15"/>
    </row>
    <row r="53" spans="1:8" ht="15.75" x14ac:dyDescent="0.25">
      <c r="A53" s="29" t="s">
        <v>60</v>
      </c>
      <c r="B53" s="30"/>
      <c r="C53" s="14"/>
      <c r="D53" s="72">
        <v>2</v>
      </c>
      <c r="E53" s="105">
        <v>93500</v>
      </c>
      <c r="F53" s="105">
        <v>18900</v>
      </c>
      <c r="G53" s="122">
        <f>1-(+F53/E53)</f>
        <v>0.79786096256684491</v>
      </c>
      <c r="H53" s="15"/>
    </row>
    <row r="54" spans="1:8" ht="15.75" x14ac:dyDescent="0.25">
      <c r="A54" s="27" t="s">
        <v>61</v>
      </c>
      <c r="B54" s="30"/>
      <c r="C54" s="14"/>
      <c r="D54" s="72">
        <v>991</v>
      </c>
      <c r="E54" s="105">
        <v>114504620.66</v>
      </c>
      <c r="F54" s="105">
        <v>12265566.460000001</v>
      </c>
      <c r="G54" s="122">
        <f>1-(+F54/E54)</f>
        <v>0.89288147160086839</v>
      </c>
      <c r="H54" s="15"/>
    </row>
    <row r="55" spans="1:8" ht="15.75" x14ac:dyDescent="0.25">
      <c r="A55" s="27" t="s">
        <v>62</v>
      </c>
      <c r="B55" s="30"/>
      <c r="C55" s="14"/>
      <c r="D55" s="72"/>
      <c r="E55" s="105"/>
      <c r="F55" s="105"/>
      <c r="G55" s="122"/>
      <c r="H55" s="15"/>
    </row>
    <row r="56" spans="1:8" x14ac:dyDescent="0.2">
      <c r="A56" s="31" t="s">
        <v>42</v>
      </c>
      <c r="B56" s="30"/>
      <c r="C56" s="14"/>
      <c r="D56" s="73"/>
      <c r="E56" s="108"/>
      <c r="F56" s="105"/>
      <c r="G56" s="123"/>
      <c r="H56" s="1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23"/>
      <c r="H57" s="15"/>
    </row>
    <row r="58" spans="1:8" x14ac:dyDescent="0.2">
      <c r="A58" s="16" t="s">
        <v>44</v>
      </c>
      <c r="B58" s="28"/>
      <c r="C58" s="14"/>
      <c r="D58" s="73"/>
      <c r="E58" s="124"/>
      <c r="F58" s="105"/>
      <c r="G58" s="123"/>
      <c r="H58" s="15"/>
    </row>
    <row r="59" spans="1:8" x14ac:dyDescent="0.2">
      <c r="A59" s="16" t="s">
        <v>30</v>
      </c>
      <c r="B59" s="28"/>
      <c r="C59" s="14"/>
      <c r="D59" s="73"/>
      <c r="E59" s="124"/>
      <c r="F59" s="125"/>
      <c r="G59" s="123"/>
      <c r="H59" s="15"/>
    </row>
    <row r="60" spans="1:8" ht="15.75" x14ac:dyDescent="0.25">
      <c r="A60" s="32"/>
      <c r="B60" s="18"/>
      <c r="C60" s="21"/>
      <c r="D60" s="73"/>
      <c r="E60" s="115"/>
      <c r="F60" s="115"/>
      <c r="G60" s="123"/>
      <c r="H60" s="15"/>
    </row>
    <row r="61" spans="1:8" ht="15.75" x14ac:dyDescent="0.25">
      <c r="A61" s="20" t="s">
        <v>45</v>
      </c>
      <c r="B61" s="20"/>
      <c r="C61" s="33"/>
      <c r="D61" s="74">
        <f>SUM(D44:D57)</f>
        <v>1544</v>
      </c>
      <c r="E61" s="116">
        <f>SUM(E44:E60)</f>
        <v>190473732.43000001</v>
      </c>
      <c r="F61" s="116">
        <f>SUM(F44:F60)</f>
        <v>16930679.41</v>
      </c>
      <c r="G61" s="126">
        <f>1-(+F61/E61)</f>
        <v>0.91111278603089219</v>
      </c>
      <c r="H61" s="2"/>
    </row>
    <row r="62" spans="1:8" ht="18" x14ac:dyDescent="0.25">
      <c r="A62" s="33"/>
      <c r="B62" s="33"/>
      <c r="C62" s="35"/>
      <c r="D62" s="11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8"/>
      <c r="D63" s="120"/>
      <c r="E63" s="120"/>
      <c r="F63" s="36">
        <f>F61+F39</f>
        <v>19775068.579999998</v>
      </c>
      <c r="G63" s="120"/>
      <c r="H63" s="2"/>
    </row>
    <row r="64" spans="1:8" ht="20.25" customHeight="1" x14ac:dyDescent="0.25">
      <c r="A64" s="34"/>
      <c r="B64" s="35"/>
      <c r="C64" s="38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43"/>
      <c r="F71" s="2"/>
      <c r="G71" s="2"/>
      <c r="H71" s="2"/>
    </row>
    <row r="72" spans="1:8" ht="18" x14ac:dyDescent="0.25">
      <c r="A72" s="42"/>
      <c r="B72" s="38"/>
      <c r="C72" s="38"/>
      <c r="D72" s="38"/>
      <c r="E72" s="44"/>
      <c r="F72" s="2"/>
      <c r="G72" s="2"/>
      <c r="H72" s="2"/>
    </row>
    <row r="73" spans="1:8" ht="18" x14ac:dyDescent="0.25">
      <c r="A73" s="42"/>
      <c r="B73" s="38"/>
      <c r="C73" s="38"/>
      <c r="D73" s="38"/>
      <c r="E73" s="45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6"/>
      <c r="F80" s="2"/>
      <c r="G80" s="2"/>
      <c r="H80" s="2"/>
    </row>
    <row r="81" spans="1:8" ht="18" x14ac:dyDescent="0.25">
      <c r="A81" s="42"/>
      <c r="B81" s="38"/>
      <c r="C81" s="38"/>
      <c r="D81" s="38"/>
      <c r="E81" s="38"/>
      <c r="F81" s="2"/>
      <c r="G81" s="2"/>
      <c r="H81" s="2"/>
    </row>
    <row r="82" spans="1:8" ht="15.75" x14ac:dyDescent="0.25">
      <c r="A82" s="47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100</v>
      </c>
      <c r="B9" s="13"/>
      <c r="C9" s="14"/>
      <c r="D9" s="72"/>
      <c r="E9" s="104"/>
      <c r="F9" s="105"/>
      <c r="G9" s="122"/>
      <c r="H9" s="15"/>
    </row>
    <row r="10" spans="1:8" ht="15.75" x14ac:dyDescent="0.25">
      <c r="A10" s="78" t="s">
        <v>11</v>
      </c>
      <c r="B10" s="13"/>
      <c r="C10" s="14"/>
      <c r="D10" s="72">
        <v>9</v>
      </c>
      <c r="E10" s="104">
        <v>2164531</v>
      </c>
      <c r="F10" s="105">
        <v>321152.5</v>
      </c>
      <c r="G10" s="130">
        <f t="shared" ref="G10:G15" si="0">F10/E10</f>
        <v>0.14837047840848663</v>
      </c>
      <c r="H10" s="15"/>
    </row>
    <row r="11" spans="1:8" ht="15.75" x14ac:dyDescent="0.25">
      <c r="A11" s="78" t="s">
        <v>103</v>
      </c>
      <c r="B11" s="13"/>
      <c r="C11" s="14"/>
      <c r="D11" s="72">
        <v>10</v>
      </c>
      <c r="E11" s="104">
        <v>1209458</v>
      </c>
      <c r="F11" s="105">
        <v>354181.5</v>
      </c>
      <c r="G11" s="130">
        <f t="shared" si="0"/>
        <v>0.29284315784425752</v>
      </c>
      <c r="H11" s="15"/>
    </row>
    <row r="12" spans="1:8" ht="15.75" x14ac:dyDescent="0.25">
      <c r="A12" s="78" t="s">
        <v>67</v>
      </c>
      <c r="B12" s="13"/>
      <c r="C12" s="14"/>
      <c r="D12" s="72"/>
      <c r="E12" s="104"/>
      <c r="F12" s="105"/>
      <c r="G12" s="130"/>
      <c r="H12" s="15"/>
    </row>
    <row r="13" spans="1:8" ht="15.75" x14ac:dyDescent="0.25">
      <c r="A13" s="78" t="s">
        <v>107</v>
      </c>
      <c r="B13" s="13"/>
      <c r="C13" s="14"/>
      <c r="D13" s="72"/>
      <c r="E13" s="104"/>
      <c r="F13" s="105"/>
      <c r="G13" s="130"/>
      <c r="H13" s="15"/>
    </row>
    <row r="14" spans="1:8" ht="15.75" x14ac:dyDescent="0.25">
      <c r="A14" s="78" t="s">
        <v>25</v>
      </c>
      <c r="B14" s="13"/>
      <c r="C14" s="14"/>
      <c r="D14" s="72">
        <v>1</v>
      </c>
      <c r="E14" s="104">
        <v>368815</v>
      </c>
      <c r="F14" s="105">
        <v>138056</v>
      </c>
      <c r="G14" s="130">
        <f t="shared" si="0"/>
        <v>0.37432317015305777</v>
      </c>
      <c r="H14" s="15"/>
    </row>
    <row r="15" spans="1:8" ht="15.75" x14ac:dyDescent="0.25">
      <c r="A15" s="78" t="s">
        <v>109</v>
      </c>
      <c r="B15" s="13"/>
      <c r="C15" s="14"/>
      <c r="D15" s="72">
        <v>1</v>
      </c>
      <c r="E15" s="104">
        <v>219379</v>
      </c>
      <c r="F15" s="105">
        <v>49837</v>
      </c>
      <c r="G15" s="130">
        <f t="shared" si="0"/>
        <v>0.2271730657902534</v>
      </c>
      <c r="H15" s="15"/>
    </row>
    <row r="16" spans="1:8" ht="15.75" x14ac:dyDescent="0.25">
      <c r="A16" s="78" t="s">
        <v>10</v>
      </c>
      <c r="B16" s="13"/>
      <c r="C16" s="14"/>
      <c r="D16" s="72"/>
      <c r="E16" s="104"/>
      <c r="F16" s="105"/>
      <c r="G16" s="130"/>
      <c r="H16" s="15"/>
    </row>
    <row r="17" spans="1:8" ht="15.75" x14ac:dyDescent="0.25">
      <c r="A17" s="78" t="s">
        <v>14</v>
      </c>
      <c r="B17" s="13"/>
      <c r="C17" s="14"/>
      <c r="D17" s="72">
        <v>3</v>
      </c>
      <c r="E17" s="104">
        <v>630158</v>
      </c>
      <c r="F17" s="105">
        <v>93543.5</v>
      </c>
      <c r="G17" s="122">
        <f t="shared" ref="G17:G22" si="1">F17/E17</f>
        <v>0.1484445170893649</v>
      </c>
      <c r="H17" s="15"/>
    </row>
    <row r="18" spans="1:8" ht="15.75" x14ac:dyDescent="0.25">
      <c r="A18" s="78" t="s">
        <v>15</v>
      </c>
      <c r="B18" s="13"/>
      <c r="C18" s="14"/>
      <c r="D18" s="72">
        <v>2</v>
      </c>
      <c r="E18" s="104">
        <v>1239350</v>
      </c>
      <c r="F18" s="105">
        <v>501205.5</v>
      </c>
      <c r="G18" s="130">
        <f t="shared" si="1"/>
        <v>0.40440997296970188</v>
      </c>
      <c r="H18" s="15"/>
    </row>
    <row r="19" spans="1:8" ht="15.75" x14ac:dyDescent="0.25">
      <c r="A19" s="78" t="s">
        <v>54</v>
      </c>
      <c r="B19" s="13"/>
      <c r="C19" s="14"/>
      <c r="D19" s="72">
        <v>2</v>
      </c>
      <c r="E19" s="104">
        <v>422601</v>
      </c>
      <c r="F19" s="105">
        <v>116344.5</v>
      </c>
      <c r="G19" s="122">
        <f t="shared" si="1"/>
        <v>0.27530578488929275</v>
      </c>
      <c r="H19" s="15"/>
    </row>
    <row r="20" spans="1:8" ht="15.75" x14ac:dyDescent="0.25">
      <c r="A20" s="78" t="s">
        <v>17</v>
      </c>
      <c r="B20" s="13"/>
      <c r="C20" s="14"/>
      <c r="D20" s="72"/>
      <c r="E20" s="104"/>
      <c r="F20" s="105"/>
      <c r="G20" s="122"/>
      <c r="H20" s="15"/>
    </row>
    <row r="21" spans="1:8" ht="15.75" x14ac:dyDescent="0.25">
      <c r="A21" s="78" t="s">
        <v>55</v>
      </c>
      <c r="B21" s="13"/>
      <c r="C21" s="14"/>
      <c r="D21" s="72">
        <v>6</v>
      </c>
      <c r="E21" s="104">
        <v>3855684</v>
      </c>
      <c r="F21" s="105">
        <v>557006.5</v>
      </c>
      <c r="G21" s="122">
        <f t="shared" si="1"/>
        <v>0.14446373198633497</v>
      </c>
      <c r="H21" s="15"/>
    </row>
    <row r="22" spans="1:8" ht="15.75" x14ac:dyDescent="0.25">
      <c r="A22" s="78" t="s">
        <v>56</v>
      </c>
      <c r="B22" s="13"/>
      <c r="C22" s="14"/>
      <c r="D22" s="72">
        <v>3</v>
      </c>
      <c r="E22" s="104">
        <v>1196045</v>
      </c>
      <c r="F22" s="105">
        <v>251470</v>
      </c>
      <c r="G22" s="122">
        <f t="shared" si="1"/>
        <v>0.21025128653186126</v>
      </c>
      <c r="H22" s="15"/>
    </row>
    <row r="23" spans="1:8" ht="15.75" x14ac:dyDescent="0.25">
      <c r="A23" s="79" t="s">
        <v>20</v>
      </c>
      <c r="B23" s="13"/>
      <c r="C23" s="14"/>
      <c r="D23" s="72">
        <v>3</v>
      </c>
      <c r="E23" s="104">
        <v>648750</v>
      </c>
      <c r="F23" s="105">
        <v>163567.5</v>
      </c>
      <c r="G23" s="122">
        <f>F23/E23</f>
        <v>0.25212716763005782</v>
      </c>
      <c r="H23" s="15"/>
    </row>
    <row r="24" spans="1:8" ht="15.75" x14ac:dyDescent="0.25">
      <c r="A24" s="79" t="s">
        <v>21</v>
      </c>
      <c r="B24" s="13"/>
      <c r="C24" s="14"/>
      <c r="D24" s="72">
        <v>13</v>
      </c>
      <c r="E24" s="104">
        <v>213277</v>
      </c>
      <c r="F24" s="105">
        <v>212003</v>
      </c>
      <c r="G24" s="122">
        <f>F24/E24</f>
        <v>0.9940265476352349</v>
      </c>
      <c r="H24" s="15"/>
    </row>
    <row r="25" spans="1:8" ht="15.75" x14ac:dyDescent="0.25">
      <c r="A25" s="69" t="s">
        <v>22</v>
      </c>
      <c r="B25" s="13"/>
      <c r="C25" s="14"/>
      <c r="D25" s="72"/>
      <c r="E25" s="104"/>
      <c r="F25" s="105"/>
      <c r="G25" s="122"/>
      <c r="H25" s="15"/>
    </row>
    <row r="26" spans="1:8" ht="15.75" x14ac:dyDescent="0.25">
      <c r="A26" s="69" t="s">
        <v>23</v>
      </c>
      <c r="B26" s="13"/>
      <c r="C26" s="14"/>
      <c r="D26" s="72"/>
      <c r="E26" s="104">
        <v>44949</v>
      </c>
      <c r="F26" s="105">
        <v>18153</v>
      </c>
      <c r="G26" s="122">
        <f>F26/E26</f>
        <v>0.4038577053994527</v>
      </c>
      <c r="H26" s="15"/>
    </row>
    <row r="27" spans="1:8" ht="15.75" x14ac:dyDescent="0.25">
      <c r="A27" s="78" t="s">
        <v>122</v>
      </c>
      <c r="B27" s="13"/>
      <c r="C27" s="14"/>
      <c r="D27" s="72"/>
      <c r="E27" s="104"/>
      <c r="F27" s="105"/>
      <c r="G27" s="130"/>
      <c r="H27" s="15"/>
    </row>
    <row r="28" spans="1:8" ht="15.75" x14ac:dyDescent="0.25">
      <c r="A28" s="69" t="s">
        <v>24</v>
      </c>
      <c r="B28" s="13"/>
      <c r="C28" s="14"/>
      <c r="D28" s="72">
        <v>1</v>
      </c>
      <c r="E28" s="104">
        <v>134536</v>
      </c>
      <c r="F28" s="105">
        <v>-844</v>
      </c>
      <c r="G28" s="122">
        <f>F28/E28</f>
        <v>-6.2734138074567406E-3</v>
      </c>
      <c r="H28" s="15"/>
    </row>
    <row r="29" spans="1:8" ht="15.75" x14ac:dyDescent="0.25">
      <c r="A29" s="69" t="s">
        <v>118</v>
      </c>
      <c r="B29" s="13"/>
      <c r="C29" s="14"/>
      <c r="D29" s="72"/>
      <c r="E29" s="104"/>
      <c r="F29" s="104"/>
      <c r="G29" s="131"/>
      <c r="H29" s="15"/>
    </row>
    <row r="30" spans="1:8" ht="15.75" x14ac:dyDescent="0.25">
      <c r="A30" s="69" t="s">
        <v>123</v>
      </c>
      <c r="B30" s="13"/>
      <c r="C30" s="14"/>
      <c r="D30" s="72"/>
      <c r="E30" s="132"/>
      <c r="F30" s="105"/>
      <c r="G30" s="130"/>
      <c r="H30" s="15"/>
    </row>
    <row r="31" spans="1:8" ht="15.75" x14ac:dyDescent="0.25">
      <c r="A31" s="69" t="s">
        <v>146</v>
      </c>
      <c r="B31" s="13"/>
      <c r="C31" s="14"/>
      <c r="D31" s="72">
        <v>1</v>
      </c>
      <c r="E31" s="132">
        <v>156184</v>
      </c>
      <c r="F31" s="105">
        <v>65494</v>
      </c>
      <c r="G31" s="130">
        <f>F31/E31</f>
        <v>0.41933872867899402</v>
      </c>
      <c r="H31" s="15"/>
    </row>
    <row r="32" spans="1:8" ht="15.75" x14ac:dyDescent="0.25">
      <c r="A32" s="69" t="s">
        <v>58</v>
      </c>
      <c r="B32" s="13"/>
      <c r="C32" s="14"/>
      <c r="D32" s="72"/>
      <c r="E32" s="132"/>
      <c r="F32" s="125"/>
      <c r="G32" s="130"/>
      <c r="H32" s="15"/>
    </row>
    <row r="33" spans="1:8" ht="15.75" x14ac:dyDescent="0.25">
      <c r="A33" s="78" t="s">
        <v>143</v>
      </c>
      <c r="B33" s="13"/>
      <c r="C33" s="14"/>
      <c r="D33" s="72">
        <v>2</v>
      </c>
      <c r="E33" s="104">
        <v>348783</v>
      </c>
      <c r="F33" s="105">
        <v>76623</v>
      </c>
      <c r="G33" s="130">
        <f>F33/E33</f>
        <v>0.21968673931929023</v>
      </c>
      <c r="H33" s="15"/>
    </row>
    <row r="34" spans="1:8" ht="15.75" x14ac:dyDescent="0.25">
      <c r="A34" s="78" t="s">
        <v>97</v>
      </c>
      <c r="B34" s="13"/>
      <c r="C34" s="14"/>
      <c r="D34" s="72"/>
      <c r="E34" s="104"/>
      <c r="F34" s="105"/>
      <c r="G34" s="130"/>
      <c r="H34" s="15"/>
    </row>
    <row r="35" spans="1:8" x14ac:dyDescent="0.2">
      <c r="A35" s="16" t="s">
        <v>28</v>
      </c>
      <c r="B35" s="13"/>
      <c r="C35" s="14"/>
      <c r="D35" s="73"/>
      <c r="E35" s="132">
        <v>50200</v>
      </c>
      <c r="F35" s="125">
        <v>10032</v>
      </c>
      <c r="G35" s="123"/>
      <c r="H35" s="15"/>
    </row>
    <row r="36" spans="1:8" x14ac:dyDescent="0.2">
      <c r="A36" s="16" t="s">
        <v>29</v>
      </c>
      <c r="B36" s="13"/>
      <c r="C36" s="14"/>
      <c r="D36" s="73"/>
      <c r="E36" s="132"/>
      <c r="F36" s="125"/>
      <c r="G36" s="123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23"/>
      <c r="H37" s="15"/>
    </row>
    <row r="38" spans="1:8" x14ac:dyDescent="0.2">
      <c r="A38" s="17"/>
      <c r="B38" s="18"/>
      <c r="C38" s="21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2"/>
      <c r="D39" s="74">
        <f>SUM(D9:D38)</f>
        <v>57</v>
      </c>
      <c r="E39" s="116">
        <f>SUM(E9:E38)</f>
        <v>12902700</v>
      </c>
      <c r="F39" s="116">
        <f>SUM(F9:F38)</f>
        <v>2927825.5</v>
      </c>
      <c r="G39" s="126">
        <f>F39/E39</f>
        <v>0.22691572306571492</v>
      </c>
      <c r="H39" s="2"/>
    </row>
    <row r="40" spans="1:8" ht="15.75" x14ac:dyDescent="0.25">
      <c r="A40" s="22"/>
      <c r="B40" s="22"/>
      <c r="C40" s="24"/>
      <c r="D40" s="91"/>
      <c r="E40" s="128"/>
      <c r="F40" s="128"/>
      <c r="G40" s="129"/>
      <c r="H40" s="2"/>
    </row>
    <row r="41" spans="1:8" ht="18" x14ac:dyDescent="0.25">
      <c r="A41" s="23" t="s">
        <v>32</v>
      </c>
      <c r="B41" s="24"/>
      <c r="C41" s="26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14"/>
      <c r="D43" s="114" t="s">
        <v>6</v>
      </c>
      <c r="E43" s="77" t="s">
        <v>133</v>
      </c>
      <c r="F43" s="76" t="s">
        <v>8</v>
      </c>
      <c r="G43" s="76" t="s">
        <v>134</v>
      </c>
      <c r="H43" s="15"/>
    </row>
    <row r="44" spans="1:8" ht="15.75" x14ac:dyDescent="0.25">
      <c r="A44" s="27" t="s">
        <v>33</v>
      </c>
      <c r="B44" s="28"/>
      <c r="C44" s="14"/>
      <c r="D44" s="72">
        <v>54</v>
      </c>
      <c r="E44" s="105">
        <v>7579180.0499999998</v>
      </c>
      <c r="F44" s="105">
        <v>510386.53</v>
      </c>
      <c r="G44" s="122">
        <f>1-(+F44/E44)</f>
        <v>0.93265940027378025</v>
      </c>
      <c r="H44" s="15"/>
    </row>
    <row r="45" spans="1:8" ht="15.75" x14ac:dyDescent="0.25">
      <c r="A45" s="27" t="s">
        <v>34</v>
      </c>
      <c r="B45" s="28"/>
      <c r="C45" s="14"/>
      <c r="D45" s="72">
        <v>24</v>
      </c>
      <c r="E45" s="105">
        <v>9425769.6899999995</v>
      </c>
      <c r="F45" s="105">
        <v>778785.86</v>
      </c>
      <c r="G45" s="122">
        <f t="shared" ref="G45:G54" si="2">1-(+F45/E45)</f>
        <v>0.91737694791904045</v>
      </c>
      <c r="H45" s="15"/>
    </row>
    <row r="46" spans="1:8" ht="15.75" x14ac:dyDescent="0.25">
      <c r="A46" s="27" t="s">
        <v>35</v>
      </c>
      <c r="B46" s="28"/>
      <c r="C46" s="14"/>
      <c r="D46" s="72">
        <v>123</v>
      </c>
      <c r="E46" s="105">
        <v>10823658.800000001</v>
      </c>
      <c r="F46" s="105">
        <v>761454.52</v>
      </c>
      <c r="G46" s="122">
        <f t="shared" si="2"/>
        <v>0.9296490646952027</v>
      </c>
      <c r="H46" s="15"/>
    </row>
    <row r="47" spans="1:8" ht="15.75" x14ac:dyDescent="0.25">
      <c r="A47" s="27" t="s">
        <v>36</v>
      </c>
      <c r="B47" s="28"/>
      <c r="C47" s="14"/>
      <c r="D47" s="72"/>
      <c r="E47" s="105"/>
      <c r="F47" s="105"/>
      <c r="G47" s="122"/>
      <c r="H47" s="15"/>
    </row>
    <row r="48" spans="1:8" ht="15.75" x14ac:dyDescent="0.25">
      <c r="A48" s="27" t="s">
        <v>37</v>
      </c>
      <c r="B48" s="28"/>
      <c r="C48" s="14"/>
      <c r="D48" s="72">
        <v>94</v>
      </c>
      <c r="E48" s="105">
        <v>15983893.5</v>
      </c>
      <c r="F48" s="105">
        <v>1080374.22</v>
      </c>
      <c r="G48" s="122">
        <f t="shared" si="2"/>
        <v>0.93240856991445797</v>
      </c>
      <c r="H48" s="15"/>
    </row>
    <row r="49" spans="1:8" ht="15.75" x14ac:dyDescent="0.25">
      <c r="A49" s="27" t="s">
        <v>38</v>
      </c>
      <c r="B49" s="28"/>
      <c r="C49" s="14"/>
      <c r="D49" s="72">
        <v>2</v>
      </c>
      <c r="E49" s="105">
        <v>2411639</v>
      </c>
      <c r="F49" s="105">
        <v>58142</v>
      </c>
      <c r="G49" s="122">
        <f t="shared" si="2"/>
        <v>0.97589108485971576</v>
      </c>
      <c r="H49" s="15"/>
    </row>
    <row r="50" spans="1:8" ht="15.75" x14ac:dyDescent="0.25">
      <c r="A50" s="27" t="s">
        <v>39</v>
      </c>
      <c r="B50" s="28"/>
      <c r="C50" s="14"/>
      <c r="D50" s="72">
        <v>7</v>
      </c>
      <c r="E50" s="105">
        <v>1327625</v>
      </c>
      <c r="F50" s="105">
        <v>148340</v>
      </c>
      <c r="G50" s="122">
        <f t="shared" si="2"/>
        <v>0.88826664155917523</v>
      </c>
      <c r="H50" s="15"/>
    </row>
    <row r="51" spans="1:8" ht="15.75" x14ac:dyDescent="0.25">
      <c r="A51" s="27" t="s">
        <v>40</v>
      </c>
      <c r="B51" s="28"/>
      <c r="C51" s="14"/>
      <c r="D51" s="72">
        <v>2</v>
      </c>
      <c r="E51" s="105">
        <v>41340</v>
      </c>
      <c r="F51" s="105">
        <v>8520</v>
      </c>
      <c r="G51" s="122">
        <f t="shared" si="2"/>
        <v>0.79390420899854863</v>
      </c>
      <c r="H51" s="15"/>
    </row>
    <row r="52" spans="1:8" ht="15.75" x14ac:dyDescent="0.25">
      <c r="A52" s="27" t="s">
        <v>41</v>
      </c>
      <c r="B52" s="28"/>
      <c r="C52" s="14"/>
      <c r="D52" s="72">
        <v>1</v>
      </c>
      <c r="E52" s="105">
        <v>240400</v>
      </c>
      <c r="F52" s="105">
        <v>28000</v>
      </c>
      <c r="G52" s="122">
        <f t="shared" si="2"/>
        <v>0.88352745424292845</v>
      </c>
      <c r="H52" s="15"/>
    </row>
    <row r="53" spans="1:8" ht="15.75" x14ac:dyDescent="0.25">
      <c r="A53" s="29" t="s">
        <v>60</v>
      </c>
      <c r="B53" s="30"/>
      <c r="C53" s="14"/>
      <c r="D53" s="72">
        <v>1</v>
      </c>
      <c r="E53" s="105">
        <v>87600</v>
      </c>
      <c r="F53" s="105">
        <v>36000</v>
      </c>
      <c r="G53" s="122">
        <f t="shared" si="2"/>
        <v>0.58904109589041098</v>
      </c>
      <c r="H53" s="15"/>
    </row>
    <row r="54" spans="1:8" ht="15.75" x14ac:dyDescent="0.25">
      <c r="A54" s="27" t="s">
        <v>61</v>
      </c>
      <c r="B54" s="30"/>
      <c r="C54" s="14"/>
      <c r="D54" s="72">
        <v>619</v>
      </c>
      <c r="E54" s="105">
        <v>56957663.82</v>
      </c>
      <c r="F54" s="105">
        <v>6448053.6799999997</v>
      </c>
      <c r="G54" s="122">
        <f t="shared" si="2"/>
        <v>0.88679216724236776</v>
      </c>
      <c r="H54" s="15"/>
    </row>
    <row r="55" spans="1:8" ht="15.75" x14ac:dyDescent="0.25">
      <c r="A55" s="27" t="s">
        <v>62</v>
      </c>
      <c r="B55" s="30"/>
      <c r="C55" s="14"/>
      <c r="D55" s="72"/>
      <c r="E55" s="105"/>
      <c r="F55" s="105"/>
      <c r="G55" s="122"/>
      <c r="H55" s="15"/>
    </row>
    <row r="56" spans="1:8" x14ac:dyDescent="0.2">
      <c r="A56" s="31" t="s">
        <v>42</v>
      </c>
      <c r="B56" s="30"/>
      <c r="C56" s="14"/>
      <c r="D56" s="73"/>
      <c r="E56" s="108"/>
      <c r="F56" s="105"/>
      <c r="G56" s="123"/>
      <c r="H56" s="1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23"/>
      <c r="H57" s="15"/>
    </row>
    <row r="58" spans="1:8" x14ac:dyDescent="0.2">
      <c r="A58" s="16" t="s">
        <v>44</v>
      </c>
      <c r="B58" s="28"/>
      <c r="C58" s="14"/>
      <c r="D58" s="73"/>
      <c r="E58" s="124"/>
      <c r="F58" s="105"/>
      <c r="G58" s="123"/>
      <c r="H58" s="15"/>
    </row>
    <row r="59" spans="1:8" x14ac:dyDescent="0.2">
      <c r="A59" s="16" t="s">
        <v>30</v>
      </c>
      <c r="B59" s="28"/>
      <c r="C59" s="14"/>
      <c r="D59" s="73"/>
      <c r="E59" s="104"/>
      <c r="F59" s="105"/>
      <c r="G59" s="123"/>
      <c r="H59" s="15"/>
    </row>
    <row r="60" spans="1:8" ht="15.75" x14ac:dyDescent="0.25">
      <c r="A60" s="32"/>
      <c r="B60" s="18"/>
      <c r="C60" s="21"/>
      <c r="D60" s="73"/>
      <c r="E60" s="80"/>
      <c r="F60" s="115"/>
      <c r="G60" s="123"/>
      <c r="H60" s="2"/>
    </row>
    <row r="61" spans="1:8" ht="18" x14ac:dyDescent="0.25">
      <c r="A61" s="20" t="s">
        <v>45</v>
      </c>
      <c r="B61" s="20"/>
      <c r="C61" s="38"/>
      <c r="D61" s="74">
        <f>SUM(D44:D57)</f>
        <v>927</v>
      </c>
      <c r="E61" s="116">
        <f>SUM(E44:E60)</f>
        <v>104878769.86</v>
      </c>
      <c r="F61" s="116">
        <f>SUM(F44:F60)</f>
        <v>9858056.8099999987</v>
      </c>
      <c r="G61" s="126">
        <f>1-(F61/E61)</f>
        <v>0.90600522085490454</v>
      </c>
      <c r="H61" s="2"/>
    </row>
    <row r="62" spans="1:8" ht="18" x14ac:dyDescent="0.25">
      <c r="A62" s="33"/>
      <c r="B62" s="33"/>
      <c r="C62" s="38"/>
      <c r="D62" s="12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8"/>
      <c r="D63" s="51"/>
      <c r="E63" s="120"/>
      <c r="F63" s="36">
        <f>F61+F39</f>
        <v>12785882.309999999</v>
      </c>
      <c r="G63" s="120"/>
      <c r="H63" s="2"/>
    </row>
    <row r="64" spans="1:8" ht="18" x14ac:dyDescent="0.25">
      <c r="A64" s="34"/>
      <c r="B64" s="35"/>
      <c r="C64" s="38"/>
      <c r="D64" s="50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36"/>
      <c r="F71" s="2"/>
      <c r="G71" s="2"/>
      <c r="H71" s="2"/>
    </row>
    <row r="72" spans="1:8" ht="18" x14ac:dyDescent="0.25">
      <c r="A72" s="42"/>
      <c r="B72" s="38"/>
      <c r="C72" s="38"/>
      <c r="D72" s="38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</v>
      </c>
      <c r="B9" s="13"/>
      <c r="C9" s="14"/>
      <c r="D9" s="72"/>
      <c r="E9" s="105"/>
      <c r="F9" s="105"/>
      <c r="G9" s="122"/>
      <c r="H9" s="15"/>
    </row>
    <row r="10" spans="1:8" ht="15.75" x14ac:dyDescent="0.25">
      <c r="A10" s="78" t="s">
        <v>11</v>
      </c>
      <c r="B10" s="13"/>
      <c r="C10" s="14"/>
      <c r="D10" s="72">
        <v>4</v>
      </c>
      <c r="E10" s="105">
        <v>567606</v>
      </c>
      <c r="F10" s="105">
        <v>31655.5</v>
      </c>
      <c r="G10" s="122">
        <f>F10/E10</f>
        <v>5.5770199751235892E-2</v>
      </c>
      <c r="H10" s="15"/>
    </row>
    <row r="11" spans="1:8" ht="15.75" x14ac:dyDescent="0.25">
      <c r="A11" s="78" t="s">
        <v>100</v>
      </c>
      <c r="B11" s="13"/>
      <c r="C11" s="14"/>
      <c r="D11" s="72"/>
      <c r="E11" s="105"/>
      <c r="F11" s="105"/>
      <c r="G11" s="122"/>
      <c r="H11" s="15"/>
    </row>
    <row r="12" spans="1:8" ht="15.75" x14ac:dyDescent="0.25">
      <c r="A12" s="78" t="s">
        <v>63</v>
      </c>
      <c r="B12" s="13"/>
      <c r="C12" s="14"/>
      <c r="D12" s="72">
        <v>1</v>
      </c>
      <c r="E12" s="105">
        <v>122878</v>
      </c>
      <c r="F12" s="105">
        <v>19590.5</v>
      </c>
      <c r="G12" s="122">
        <f>F12/E12</f>
        <v>0.15943049203274792</v>
      </c>
      <c r="H12" s="15"/>
    </row>
    <row r="13" spans="1:8" ht="15.75" x14ac:dyDescent="0.25">
      <c r="A13" s="78" t="s">
        <v>64</v>
      </c>
      <c r="B13" s="13"/>
      <c r="C13" s="14"/>
      <c r="D13" s="72"/>
      <c r="E13" s="105"/>
      <c r="F13" s="105"/>
      <c r="G13" s="122"/>
      <c r="H13" s="15"/>
    </row>
    <row r="14" spans="1:8" ht="15.75" x14ac:dyDescent="0.25">
      <c r="A14" s="78" t="s">
        <v>128</v>
      </c>
      <c r="B14" s="13"/>
      <c r="C14" s="14"/>
      <c r="D14" s="72">
        <v>8</v>
      </c>
      <c r="E14" s="105">
        <v>7457445</v>
      </c>
      <c r="F14" s="105">
        <v>675401</v>
      </c>
      <c r="G14" s="122">
        <f>F14/E14</f>
        <v>9.0567345786660175E-2</v>
      </c>
      <c r="H14" s="15"/>
    </row>
    <row r="15" spans="1:8" ht="15.75" x14ac:dyDescent="0.25">
      <c r="A15" s="78" t="s">
        <v>25</v>
      </c>
      <c r="B15" s="13"/>
      <c r="C15" s="14"/>
      <c r="D15" s="72"/>
      <c r="E15" s="105"/>
      <c r="F15" s="105"/>
      <c r="G15" s="122"/>
      <c r="H15" s="15"/>
    </row>
    <row r="16" spans="1:8" ht="15.75" x14ac:dyDescent="0.25">
      <c r="A16" s="78" t="s">
        <v>110</v>
      </c>
      <c r="B16" s="13"/>
      <c r="C16" s="14"/>
      <c r="D16" s="72"/>
      <c r="E16" s="105"/>
      <c r="F16" s="105"/>
      <c r="G16" s="122"/>
      <c r="H16" s="15"/>
    </row>
    <row r="17" spans="1:8" ht="15.75" x14ac:dyDescent="0.25">
      <c r="A17" s="78" t="s">
        <v>130</v>
      </c>
      <c r="B17" s="13"/>
      <c r="C17" s="14"/>
      <c r="D17" s="72"/>
      <c r="E17" s="105"/>
      <c r="F17" s="105"/>
      <c r="G17" s="122"/>
      <c r="H17" s="15"/>
    </row>
    <row r="18" spans="1:8" ht="15.75" x14ac:dyDescent="0.25">
      <c r="A18" s="78" t="s">
        <v>14</v>
      </c>
      <c r="B18" s="13"/>
      <c r="C18" s="14"/>
      <c r="D18" s="72">
        <v>1</v>
      </c>
      <c r="E18" s="105">
        <v>453191</v>
      </c>
      <c r="F18" s="105">
        <v>94812</v>
      </c>
      <c r="G18" s="122">
        <f>F18/E18</f>
        <v>0.20920980337208814</v>
      </c>
      <c r="H18" s="15"/>
    </row>
    <row r="19" spans="1:8" ht="15.75" x14ac:dyDescent="0.25">
      <c r="A19" s="78" t="s">
        <v>15</v>
      </c>
      <c r="B19" s="13"/>
      <c r="C19" s="14"/>
      <c r="D19" s="72"/>
      <c r="E19" s="105"/>
      <c r="F19" s="105"/>
      <c r="G19" s="122"/>
      <c r="H19" s="15"/>
    </row>
    <row r="20" spans="1:8" ht="15.75" x14ac:dyDescent="0.25">
      <c r="A20" s="78" t="s">
        <v>101</v>
      </c>
      <c r="B20" s="13"/>
      <c r="C20" s="14"/>
      <c r="D20" s="72"/>
      <c r="E20" s="105"/>
      <c r="F20" s="105"/>
      <c r="G20" s="122"/>
      <c r="H20" s="15"/>
    </row>
    <row r="21" spans="1:8" ht="15.75" x14ac:dyDescent="0.25">
      <c r="A21" s="78" t="s">
        <v>123</v>
      </c>
      <c r="B21" s="13"/>
      <c r="C21" s="14"/>
      <c r="D21" s="72"/>
      <c r="E21" s="105"/>
      <c r="F21" s="105"/>
      <c r="G21" s="122"/>
      <c r="H21" s="15"/>
    </row>
    <row r="22" spans="1:8" ht="15.75" x14ac:dyDescent="0.25">
      <c r="A22" s="78" t="s">
        <v>154</v>
      </c>
      <c r="B22" s="13"/>
      <c r="C22" s="14"/>
      <c r="D22" s="72"/>
      <c r="E22" s="105"/>
      <c r="F22" s="105"/>
      <c r="G22" s="122"/>
      <c r="H22" s="15"/>
    </row>
    <row r="23" spans="1:8" ht="15.75" x14ac:dyDescent="0.25">
      <c r="A23" s="78" t="s">
        <v>116</v>
      </c>
      <c r="B23" s="13"/>
      <c r="C23" s="14"/>
      <c r="D23" s="72">
        <v>8</v>
      </c>
      <c r="E23" s="105">
        <v>899713</v>
      </c>
      <c r="F23" s="105">
        <v>147807.5</v>
      </c>
      <c r="G23" s="122">
        <f>F23/E23</f>
        <v>0.16428294356089107</v>
      </c>
      <c r="H23" s="15"/>
    </row>
    <row r="24" spans="1:8" ht="15.75" x14ac:dyDescent="0.25">
      <c r="A24" s="78" t="s">
        <v>149</v>
      </c>
      <c r="B24" s="13"/>
      <c r="C24" s="14"/>
      <c r="D24" s="72">
        <v>1</v>
      </c>
      <c r="E24" s="105">
        <v>729679</v>
      </c>
      <c r="F24" s="105">
        <v>63972</v>
      </c>
      <c r="G24" s="122">
        <f>F24/E24</f>
        <v>8.7671428121132711E-2</v>
      </c>
      <c r="H24" s="15"/>
    </row>
    <row r="25" spans="1:8" ht="15.75" x14ac:dyDescent="0.25">
      <c r="A25" s="79" t="s">
        <v>20</v>
      </c>
      <c r="B25" s="13"/>
      <c r="C25" s="14"/>
      <c r="D25" s="72">
        <v>1</v>
      </c>
      <c r="E25" s="105">
        <v>138168</v>
      </c>
      <c r="F25" s="105">
        <v>46984</v>
      </c>
      <c r="G25" s="122">
        <f>F25/E25</f>
        <v>0.34004979445312955</v>
      </c>
      <c r="H25" s="15"/>
    </row>
    <row r="26" spans="1:8" ht="15.75" x14ac:dyDescent="0.25">
      <c r="A26" s="79" t="s">
        <v>21</v>
      </c>
      <c r="B26" s="13"/>
      <c r="C26" s="14"/>
      <c r="D26" s="72"/>
      <c r="E26" s="105"/>
      <c r="F26" s="105"/>
      <c r="G26" s="122"/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22"/>
      <c r="H27" s="15"/>
    </row>
    <row r="28" spans="1:8" ht="15.75" x14ac:dyDescent="0.25">
      <c r="A28" s="69" t="s">
        <v>23</v>
      </c>
      <c r="B28" s="13"/>
      <c r="C28" s="14"/>
      <c r="D28" s="72"/>
      <c r="E28" s="105"/>
      <c r="F28" s="105"/>
      <c r="G28" s="122"/>
      <c r="H28" s="15"/>
    </row>
    <row r="29" spans="1:8" ht="15.75" x14ac:dyDescent="0.25">
      <c r="A29" s="69" t="s">
        <v>142</v>
      </c>
      <c r="B29" s="13"/>
      <c r="C29" s="14"/>
      <c r="D29" s="72"/>
      <c r="E29" s="105"/>
      <c r="F29" s="105"/>
      <c r="G29" s="122"/>
      <c r="H29" s="15"/>
    </row>
    <row r="30" spans="1:8" ht="15.75" x14ac:dyDescent="0.25">
      <c r="A30" s="69" t="s">
        <v>67</v>
      </c>
      <c r="B30" s="13"/>
      <c r="C30" s="14"/>
      <c r="D30" s="72"/>
      <c r="E30" s="105"/>
      <c r="F30" s="105"/>
      <c r="G30" s="122"/>
      <c r="H30" s="15"/>
    </row>
    <row r="31" spans="1:8" ht="15.75" x14ac:dyDescent="0.25">
      <c r="A31" s="69" t="s">
        <v>155</v>
      </c>
      <c r="B31" s="13"/>
      <c r="C31" s="14"/>
      <c r="D31" s="72"/>
      <c r="E31" s="105"/>
      <c r="F31" s="105"/>
      <c r="G31" s="122"/>
      <c r="H31" s="15"/>
    </row>
    <row r="32" spans="1:8" ht="15.75" x14ac:dyDescent="0.25">
      <c r="A32" s="69" t="s">
        <v>53</v>
      </c>
      <c r="B32" s="13"/>
      <c r="C32" s="14"/>
      <c r="D32" s="72"/>
      <c r="E32" s="105"/>
      <c r="F32" s="105"/>
      <c r="G32" s="122"/>
      <c r="H32" s="15"/>
    </row>
    <row r="33" spans="1:8" ht="15.75" x14ac:dyDescent="0.25">
      <c r="A33" s="69" t="s">
        <v>97</v>
      </c>
      <c r="B33" s="13"/>
      <c r="C33" s="14"/>
      <c r="D33" s="72"/>
      <c r="E33" s="105"/>
      <c r="F33" s="105"/>
      <c r="G33" s="122"/>
      <c r="H33" s="15"/>
    </row>
    <row r="34" spans="1:8" ht="15.75" x14ac:dyDescent="0.25">
      <c r="A34" s="69" t="s">
        <v>102</v>
      </c>
      <c r="B34" s="13"/>
      <c r="C34" s="14"/>
      <c r="D34" s="72"/>
      <c r="E34" s="105"/>
      <c r="F34" s="105"/>
      <c r="G34" s="122"/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24</v>
      </c>
      <c r="E39" s="116">
        <f>SUM(E9:E38)</f>
        <v>10368680</v>
      </c>
      <c r="F39" s="116">
        <f>SUM(F9:F38)</f>
        <v>1080222.5</v>
      </c>
      <c r="G39" s="126">
        <f>F39/E39</f>
        <v>0.1041812940509303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2</v>
      </c>
      <c r="E44" s="105">
        <v>189252</v>
      </c>
      <c r="F44" s="105">
        <v>11608.01</v>
      </c>
      <c r="G44" s="122">
        <f>1-(+F44/E44)</f>
        <v>0.93866373935282055</v>
      </c>
      <c r="H44" s="1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x14ac:dyDescent="0.25">
      <c r="A46" s="27" t="s">
        <v>35</v>
      </c>
      <c r="B46" s="28"/>
      <c r="C46" s="14"/>
      <c r="D46" s="72">
        <v>48</v>
      </c>
      <c r="E46" s="105">
        <v>1731306.25</v>
      </c>
      <c r="F46" s="105">
        <v>115711.9</v>
      </c>
      <c r="G46" s="122">
        <f>1-(+F46/E46)</f>
        <v>0.9331649729792173</v>
      </c>
      <c r="H46" s="15"/>
    </row>
    <row r="47" spans="1:8" ht="15.75" x14ac:dyDescent="0.25">
      <c r="A47" s="27" t="s">
        <v>36</v>
      </c>
      <c r="B47" s="28"/>
      <c r="C47" s="14"/>
      <c r="D47" s="72">
        <v>1</v>
      </c>
      <c r="E47" s="105">
        <v>287129</v>
      </c>
      <c r="F47" s="105">
        <v>40392.050000000003</v>
      </c>
      <c r="G47" s="122"/>
      <c r="H47" s="15"/>
    </row>
    <row r="48" spans="1:8" ht="15.75" x14ac:dyDescent="0.25">
      <c r="A48" s="27" t="s">
        <v>37</v>
      </c>
      <c r="B48" s="28"/>
      <c r="C48" s="14"/>
      <c r="D48" s="72">
        <v>56</v>
      </c>
      <c r="E48" s="105">
        <v>3866660</v>
      </c>
      <c r="F48" s="105">
        <v>365873.29</v>
      </c>
      <c r="G48" s="122">
        <f>1-(+F48/E48)</f>
        <v>0.90537743427143846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14</v>
      </c>
      <c r="E50" s="105">
        <v>1107060</v>
      </c>
      <c r="F50" s="105">
        <v>68289.95</v>
      </c>
      <c r="G50" s="122">
        <f>1-(+F50/E50)</f>
        <v>0.93831413834841837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x14ac:dyDescent="0.25">
      <c r="A53" s="29" t="s">
        <v>60</v>
      </c>
      <c r="B53" s="30"/>
      <c r="C53" s="14"/>
      <c r="D53" s="72"/>
      <c r="E53" s="105"/>
      <c r="F53" s="105"/>
      <c r="G53" s="122"/>
      <c r="H53" s="15"/>
    </row>
    <row r="54" spans="1:8" ht="15.75" x14ac:dyDescent="0.25">
      <c r="A54" s="27" t="s">
        <v>61</v>
      </c>
      <c r="B54" s="30"/>
      <c r="C54" s="14"/>
      <c r="D54" s="72">
        <v>519</v>
      </c>
      <c r="E54" s="105">
        <v>37593585.25</v>
      </c>
      <c r="F54" s="105">
        <v>4561188.01</v>
      </c>
      <c r="G54" s="122">
        <f>1-(+F54/E54)</f>
        <v>0.87867110892276501</v>
      </c>
      <c r="H54" s="15"/>
    </row>
    <row r="55" spans="1:8" ht="15.75" x14ac:dyDescent="0.25">
      <c r="A55" s="27" t="s">
        <v>62</v>
      </c>
      <c r="B55" s="30"/>
      <c r="C55" s="14"/>
      <c r="D55" s="72"/>
      <c r="E55" s="105"/>
      <c r="F55" s="105"/>
      <c r="G55" s="122"/>
      <c r="H55" s="15"/>
    </row>
    <row r="56" spans="1:8" ht="15.75" x14ac:dyDescent="0.25">
      <c r="A56" s="71" t="s">
        <v>125</v>
      </c>
      <c r="B56" s="30"/>
      <c r="C56" s="14"/>
      <c r="D56" s="72">
        <v>269</v>
      </c>
      <c r="E56" s="105">
        <v>45306225.850000001</v>
      </c>
      <c r="F56" s="105">
        <v>4844945.5199999996</v>
      </c>
      <c r="G56" s="122">
        <f>1-(+F56/E56)</f>
        <v>0.89306225735860978</v>
      </c>
      <c r="H56" s="15"/>
    </row>
    <row r="57" spans="1:8" x14ac:dyDescent="0.2">
      <c r="A57" s="16" t="s">
        <v>42</v>
      </c>
      <c r="B57" s="30"/>
      <c r="C57" s="14"/>
      <c r="D57" s="73"/>
      <c r="E57" s="108"/>
      <c r="F57" s="105"/>
      <c r="G57" s="123"/>
      <c r="H57" s="15"/>
    </row>
    <row r="58" spans="1:8" x14ac:dyDescent="0.2">
      <c r="A58" s="16" t="s">
        <v>43</v>
      </c>
      <c r="B58" s="28"/>
      <c r="C58" s="14"/>
      <c r="D58" s="73"/>
      <c r="E58" s="108"/>
      <c r="F58" s="105"/>
      <c r="G58" s="123"/>
      <c r="H58" s="15"/>
    </row>
    <row r="59" spans="1:8" x14ac:dyDescent="0.2">
      <c r="A59" s="16" t="s">
        <v>44</v>
      </c>
      <c r="B59" s="28"/>
      <c r="C59" s="14"/>
      <c r="D59" s="73"/>
      <c r="E59" s="104"/>
      <c r="F59" s="105"/>
      <c r="G59" s="123"/>
      <c r="H59" s="15"/>
    </row>
    <row r="60" spans="1:8" x14ac:dyDescent="0.2">
      <c r="A60" s="16" t="s">
        <v>30</v>
      </c>
      <c r="B60" s="28"/>
      <c r="C60" s="14"/>
      <c r="D60" s="73"/>
      <c r="E60" s="104"/>
      <c r="F60" s="105"/>
      <c r="G60" s="123"/>
      <c r="H60" s="15"/>
    </row>
    <row r="61" spans="1:8" ht="15.75" x14ac:dyDescent="0.25">
      <c r="A61" s="32"/>
      <c r="B61" s="18"/>
      <c r="C61" s="14"/>
      <c r="D61" s="73"/>
      <c r="E61" s="115"/>
      <c r="F61" s="115"/>
      <c r="G61" s="123"/>
      <c r="H61" s="15"/>
    </row>
    <row r="62" spans="1:8" ht="15.75" x14ac:dyDescent="0.25">
      <c r="A62" s="20" t="s">
        <v>45</v>
      </c>
      <c r="B62" s="20"/>
      <c r="C62" s="21"/>
      <c r="D62" s="74">
        <f>SUM(D44:D58)</f>
        <v>909</v>
      </c>
      <c r="E62" s="116">
        <f>SUM(E44:E61)</f>
        <v>90081218.349999994</v>
      </c>
      <c r="F62" s="116">
        <f>SUM(F44:F61)</f>
        <v>10008008.73</v>
      </c>
      <c r="G62" s="126">
        <f>1-(+F62/E62)</f>
        <v>0.88890016239439551</v>
      </c>
      <c r="H62" s="2"/>
    </row>
    <row r="63" spans="1:8" x14ac:dyDescent="0.2">
      <c r="A63" s="33"/>
      <c r="B63" s="33"/>
      <c r="C63" s="33"/>
      <c r="D63" s="117"/>
      <c r="E63" s="118"/>
      <c r="F63" s="119"/>
      <c r="G63" s="119"/>
      <c r="H63" s="2"/>
    </row>
    <row r="64" spans="1:8" ht="18" x14ac:dyDescent="0.25">
      <c r="A64" s="34" t="s">
        <v>46</v>
      </c>
      <c r="B64" s="35"/>
      <c r="C64" s="35"/>
      <c r="D64" s="120"/>
      <c r="E64" s="120"/>
      <c r="F64" s="36">
        <f>F62+F39</f>
        <v>11088231.23</v>
      </c>
      <c r="G64" s="120"/>
      <c r="H64" s="2"/>
    </row>
    <row r="65" spans="1:8" ht="18" x14ac:dyDescent="0.25">
      <c r="A65" s="37"/>
      <c r="B65" s="38"/>
      <c r="C65" s="38"/>
      <c r="D65" s="35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5"/>
      <c r="B72" s="86"/>
      <c r="C72" s="86"/>
      <c r="D72" s="86"/>
      <c r="E72" s="36"/>
      <c r="F72" s="2"/>
      <c r="G72" s="2"/>
      <c r="H72" s="2"/>
    </row>
    <row r="73" spans="1:8" ht="18" x14ac:dyDescent="0.25">
      <c r="A73" s="42"/>
      <c r="B73" s="38"/>
      <c r="C73" s="38"/>
      <c r="D73" s="38"/>
      <c r="E73" s="43"/>
      <c r="F73" s="2"/>
      <c r="G73" s="2"/>
      <c r="H73" s="2"/>
    </row>
    <row r="74" spans="1:8" ht="18" x14ac:dyDescent="0.25">
      <c r="A74" s="42"/>
      <c r="B74" s="38"/>
      <c r="C74" s="38"/>
      <c r="D74" s="38"/>
      <c r="E74" s="44"/>
      <c r="F74" s="2"/>
      <c r="G74" s="2"/>
      <c r="H74" s="2"/>
    </row>
    <row r="75" spans="1:8" ht="18" x14ac:dyDescent="0.25">
      <c r="A75" s="42"/>
      <c r="B75" s="38"/>
      <c r="C75" s="38"/>
      <c r="D75" s="38"/>
      <c r="E75" s="45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36"/>
      <c r="F77" s="2"/>
      <c r="G77" s="2"/>
      <c r="H77" s="2"/>
    </row>
    <row r="78" spans="1:8" ht="18" x14ac:dyDescent="0.25">
      <c r="A78" s="42"/>
      <c r="B78" s="38"/>
      <c r="C78" s="38"/>
      <c r="D78" s="38"/>
      <c r="E78" s="43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4"/>
      <c r="F81" s="2"/>
      <c r="G81" s="2"/>
      <c r="H81" s="2"/>
    </row>
    <row r="82" spans="1:8" ht="18" x14ac:dyDescent="0.25">
      <c r="A82" s="42"/>
      <c r="B82" s="38"/>
      <c r="C82" s="38"/>
      <c r="D82" s="38"/>
      <c r="E82" s="46"/>
      <c r="F82" s="2"/>
      <c r="G82" s="2"/>
      <c r="H82" s="2"/>
    </row>
    <row r="83" spans="1:8" ht="18" x14ac:dyDescent="0.25">
      <c r="A83" s="42"/>
      <c r="B83" s="38"/>
      <c r="C83" s="38"/>
      <c r="D83" s="38"/>
      <c r="E83" s="38"/>
      <c r="F83" s="2"/>
      <c r="G83" s="2"/>
      <c r="H83" s="2"/>
    </row>
    <row r="84" spans="1:8" ht="15.75" x14ac:dyDescent="0.25">
      <c r="A84" s="47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</v>
      </c>
      <c r="B9" s="13"/>
      <c r="C9" s="14"/>
      <c r="D9" s="72"/>
      <c r="E9" s="104"/>
      <c r="F9" s="105"/>
      <c r="G9" s="122"/>
      <c r="H9" s="15"/>
    </row>
    <row r="10" spans="1:8" ht="15.75" x14ac:dyDescent="0.25">
      <c r="A10" s="78" t="s">
        <v>11</v>
      </c>
      <c r="B10" s="13"/>
      <c r="C10" s="14"/>
      <c r="D10" s="72"/>
      <c r="E10" s="104"/>
      <c r="F10" s="105"/>
      <c r="G10" s="122"/>
      <c r="H10" s="15"/>
    </row>
    <row r="11" spans="1:8" ht="15.75" x14ac:dyDescent="0.25">
      <c r="A11" s="78" t="s">
        <v>100</v>
      </c>
      <c r="B11" s="13"/>
      <c r="C11" s="14"/>
      <c r="D11" s="72">
        <v>4</v>
      </c>
      <c r="E11" s="104">
        <v>1313488</v>
      </c>
      <c r="F11" s="105">
        <v>96144</v>
      </c>
      <c r="G11" s="122">
        <f t="shared" ref="G11:G23" si="0">F11/E11</f>
        <v>7.31974711607567E-2</v>
      </c>
      <c r="H11" s="15"/>
    </row>
    <row r="12" spans="1:8" ht="15.75" x14ac:dyDescent="0.25">
      <c r="A12" s="78" t="s">
        <v>63</v>
      </c>
      <c r="B12" s="13"/>
      <c r="C12" s="14"/>
      <c r="D12" s="72"/>
      <c r="E12" s="104"/>
      <c r="F12" s="105"/>
      <c r="G12" s="122"/>
      <c r="H12" s="15"/>
    </row>
    <row r="13" spans="1:8" ht="15.75" x14ac:dyDescent="0.25">
      <c r="A13" s="78" t="s">
        <v>64</v>
      </c>
      <c r="B13" s="13"/>
      <c r="C13" s="14"/>
      <c r="D13" s="72">
        <v>1</v>
      </c>
      <c r="E13" s="104">
        <v>74877</v>
      </c>
      <c r="F13" s="105">
        <v>33728</v>
      </c>
      <c r="G13" s="122">
        <f t="shared" si="0"/>
        <v>0.45044539711794007</v>
      </c>
      <c r="H13" s="15"/>
    </row>
    <row r="14" spans="1:8" ht="15.75" x14ac:dyDescent="0.25">
      <c r="A14" s="78" t="s">
        <v>128</v>
      </c>
      <c r="B14" s="13"/>
      <c r="C14" s="14"/>
      <c r="D14" s="72">
        <v>4</v>
      </c>
      <c r="E14" s="104">
        <v>1891109</v>
      </c>
      <c r="F14" s="105">
        <v>67222</v>
      </c>
      <c r="G14" s="122">
        <f t="shared" si="0"/>
        <v>3.5546338153961514E-2</v>
      </c>
      <c r="H14" s="15"/>
    </row>
    <row r="15" spans="1:8" ht="15.75" x14ac:dyDescent="0.25">
      <c r="A15" s="78" t="s">
        <v>25</v>
      </c>
      <c r="B15" s="13"/>
      <c r="C15" s="14"/>
      <c r="D15" s="72">
        <v>1</v>
      </c>
      <c r="E15" s="104">
        <v>73527</v>
      </c>
      <c r="F15" s="105">
        <v>25953</v>
      </c>
      <c r="G15" s="122">
        <f t="shared" si="0"/>
        <v>0.3529723774939818</v>
      </c>
      <c r="H15" s="15"/>
    </row>
    <row r="16" spans="1:8" ht="15.75" x14ac:dyDescent="0.25">
      <c r="A16" s="78" t="s">
        <v>110</v>
      </c>
      <c r="B16" s="13"/>
      <c r="C16" s="14"/>
      <c r="D16" s="72">
        <v>2</v>
      </c>
      <c r="E16" s="104">
        <v>172543</v>
      </c>
      <c r="F16" s="105">
        <v>-18037.5</v>
      </c>
      <c r="G16" s="122">
        <f t="shared" si="0"/>
        <v>-0.10453915835472896</v>
      </c>
      <c r="H16" s="15"/>
    </row>
    <row r="17" spans="1:8" ht="15.75" x14ac:dyDescent="0.25">
      <c r="A17" s="78" t="s">
        <v>130</v>
      </c>
      <c r="B17" s="13"/>
      <c r="C17" s="14"/>
      <c r="D17" s="72"/>
      <c r="E17" s="104"/>
      <c r="F17" s="105"/>
      <c r="G17" s="122"/>
      <c r="H17" s="15"/>
    </row>
    <row r="18" spans="1:8" ht="15.75" x14ac:dyDescent="0.25">
      <c r="A18" s="78" t="s">
        <v>14</v>
      </c>
      <c r="B18" s="13"/>
      <c r="C18" s="14"/>
      <c r="D18" s="72">
        <v>2</v>
      </c>
      <c r="E18" s="104">
        <v>226634</v>
      </c>
      <c r="F18" s="105">
        <v>107949.5</v>
      </c>
      <c r="G18" s="122">
        <f t="shared" si="0"/>
        <v>0.47631643972219528</v>
      </c>
      <c r="H18" s="15"/>
    </row>
    <row r="19" spans="1:8" ht="15.75" x14ac:dyDescent="0.25">
      <c r="A19" s="78" t="s">
        <v>15</v>
      </c>
      <c r="B19" s="13"/>
      <c r="C19" s="14"/>
      <c r="D19" s="72">
        <v>2</v>
      </c>
      <c r="E19" s="104">
        <v>1260299</v>
      </c>
      <c r="F19" s="105">
        <v>408726.5</v>
      </c>
      <c r="G19" s="122">
        <f t="shared" si="0"/>
        <v>0.3243091520345569</v>
      </c>
      <c r="H19" s="15"/>
    </row>
    <row r="20" spans="1:8" ht="15.75" x14ac:dyDescent="0.25">
      <c r="A20" s="78" t="s">
        <v>101</v>
      </c>
      <c r="B20" s="13"/>
      <c r="C20" s="14"/>
      <c r="D20" s="72"/>
      <c r="E20" s="104"/>
      <c r="F20" s="105"/>
      <c r="G20" s="122"/>
      <c r="H20" s="15"/>
    </row>
    <row r="21" spans="1:8" ht="15.75" x14ac:dyDescent="0.25">
      <c r="A21" s="78" t="s">
        <v>123</v>
      </c>
      <c r="B21" s="13"/>
      <c r="C21" s="14"/>
      <c r="D21" s="72">
        <v>2</v>
      </c>
      <c r="E21" s="104">
        <v>309309</v>
      </c>
      <c r="F21" s="105">
        <v>89058</v>
      </c>
      <c r="G21" s="122">
        <f t="shared" si="0"/>
        <v>0.28792566656644325</v>
      </c>
      <c r="H21" s="15"/>
    </row>
    <row r="22" spans="1:8" ht="15.75" x14ac:dyDescent="0.25">
      <c r="A22" s="78" t="s">
        <v>154</v>
      </c>
      <c r="B22" s="13"/>
      <c r="C22" s="14"/>
      <c r="D22" s="72">
        <v>10</v>
      </c>
      <c r="E22" s="104">
        <v>1956869</v>
      </c>
      <c r="F22" s="105">
        <v>506968</v>
      </c>
      <c r="G22" s="122">
        <f t="shared" si="0"/>
        <v>0.25907099555463342</v>
      </c>
      <c r="H22" s="15"/>
    </row>
    <row r="23" spans="1:8" ht="15.75" x14ac:dyDescent="0.25">
      <c r="A23" s="78" t="s">
        <v>116</v>
      </c>
      <c r="B23" s="13"/>
      <c r="C23" s="14"/>
      <c r="D23" s="72">
        <v>2</v>
      </c>
      <c r="E23" s="104">
        <v>68135</v>
      </c>
      <c r="F23" s="105">
        <v>42798</v>
      </c>
      <c r="G23" s="122">
        <f t="shared" si="0"/>
        <v>0.62813531958611579</v>
      </c>
      <c r="H23" s="15"/>
    </row>
    <row r="24" spans="1:8" ht="15.75" x14ac:dyDescent="0.25">
      <c r="A24" s="78" t="s">
        <v>149</v>
      </c>
      <c r="B24" s="13"/>
      <c r="C24" s="14"/>
      <c r="D24" s="72"/>
      <c r="E24" s="104"/>
      <c r="F24" s="105"/>
      <c r="G24" s="122"/>
      <c r="H24" s="15"/>
    </row>
    <row r="25" spans="1:8" ht="15.75" x14ac:dyDescent="0.25">
      <c r="A25" s="79" t="s">
        <v>20</v>
      </c>
      <c r="B25" s="13"/>
      <c r="C25" s="14"/>
      <c r="D25" s="72">
        <v>4</v>
      </c>
      <c r="E25" s="104">
        <v>847615</v>
      </c>
      <c r="F25" s="105">
        <v>201587.5</v>
      </c>
      <c r="G25" s="122">
        <f>F25/E25</f>
        <v>0.2378290851388897</v>
      </c>
      <c r="H25" s="15"/>
    </row>
    <row r="26" spans="1:8" ht="15.75" x14ac:dyDescent="0.25">
      <c r="A26" s="79" t="s">
        <v>21</v>
      </c>
      <c r="B26" s="13"/>
      <c r="C26" s="14"/>
      <c r="D26" s="72"/>
      <c r="E26" s="104"/>
      <c r="F26" s="105"/>
      <c r="G26" s="122"/>
      <c r="H26" s="15"/>
    </row>
    <row r="27" spans="1:8" ht="15.75" x14ac:dyDescent="0.25">
      <c r="A27" s="69" t="s">
        <v>22</v>
      </c>
      <c r="B27" s="13"/>
      <c r="C27" s="14"/>
      <c r="D27" s="72"/>
      <c r="E27" s="104"/>
      <c r="F27" s="105"/>
      <c r="G27" s="122"/>
      <c r="H27" s="15"/>
    </row>
    <row r="28" spans="1:8" ht="15.75" x14ac:dyDescent="0.25">
      <c r="A28" s="69" t="s">
        <v>23</v>
      </c>
      <c r="B28" s="13"/>
      <c r="C28" s="14"/>
      <c r="D28" s="72"/>
      <c r="E28" s="104"/>
      <c r="F28" s="105"/>
      <c r="G28" s="122"/>
      <c r="H28" s="15"/>
    </row>
    <row r="29" spans="1:8" ht="15.75" x14ac:dyDescent="0.25">
      <c r="A29" s="69" t="s">
        <v>142</v>
      </c>
      <c r="B29" s="13"/>
      <c r="C29" s="14"/>
      <c r="D29" s="72"/>
      <c r="E29" s="104"/>
      <c r="F29" s="105"/>
      <c r="G29" s="122"/>
      <c r="H29" s="15"/>
    </row>
    <row r="30" spans="1:8" ht="15.75" x14ac:dyDescent="0.25">
      <c r="A30" s="69" t="s">
        <v>67</v>
      </c>
      <c r="B30" s="13"/>
      <c r="C30" s="14"/>
      <c r="D30" s="72">
        <v>1</v>
      </c>
      <c r="E30" s="104">
        <v>51123</v>
      </c>
      <c r="F30" s="105">
        <v>11128</v>
      </c>
      <c r="G30" s="122">
        <f>F30/E30</f>
        <v>0.21767110693816874</v>
      </c>
      <c r="H30" s="15"/>
    </row>
    <row r="31" spans="1:8" ht="15.75" x14ac:dyDescent="0.25">
      <c r="A31" s="69" t="s">
        <v>155</v>
      </c>
      <c r="B31" s="13"/>
      <c r="C31" s="14"/>
      <c r="D31" s="72">
        <v>2</v>
      </c>
      <c r="E31" s="104">
        <v>368024</v>
      </c>
      <c r="F31" s="105">
        <v>22954</v>
      </c>
      <c r="G31" s="122">
        <f>F31/E31</f>
        <v>6.2370932330500187E-2</v>
      </c>
      <c r="H31" s="15"/>
    </row>
    <row r="32" spans="1:8" ht="15.75" x14ac:dyDescent="0.25">
      <c r="A32" s="69" t="s">
        <v>53</v>
      </c>
      <c r="B32" s="13"/>
      <c r="C32" s="14"/>
      <c r="D32" s="72">
        <v>1</v>
      </c>
      <c r="E32" s="104">
        <v>184737</v>
      </c>
      <c r="F32" s="105">
        <v>62258</v>
      </c>
      <c r="G32" s="122">
        <f>F32/E32</f>
        <v>0.33700882876738281</v>
      </c>
      <c r="H32" s="15"/>
    </row>
    <row r="33" spans="1:8" ht="15.75" x14ac:dyDescent="0.25">
      <c r="A33" s="69" t="s">
        <v>97</v>
      </c>
      <c r="B33" s="13"/>
      <c r="C33" s="14"/>
      <c r="D33" s="72">
        <v>1</v>
      </c>
      <c r="E33" s="104">
        <v>26015</v>
      </c>
      <c r="F33" s="105">
        <v>-6780</v>
      </c>
      <c r="G33" s="122">
        <f>F33/E33</f>
        <v>-0.26061887372669612</v>
      </c>
      <c r="H33" s="15"/>
    </row>
    <row r="34" spans="1:8" ht="15.75" x14ac:dyDescent="0.25">
      <c r="A34" s="69" t="s">
        <v>102</v>
      </c>
      <c r="B34" s="13"/>
      <c r="C34" s="14"/>
      <c r="D34" s="72">
        <v>2</v>
      </c>
      <c r="E34" s="104">
        <v>1416748</v>
      </c>
      <c r="F34" s="105">
        <v>47216</v>
      </c>
      <c r="G34" s="122">
        <f>F34/E34</f>
        <v>3.332702781299144E-2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41</v>
      </c>
      <c r="E39" s="116">
        <f>SUM(E9:E38)</f>
        <v>10241052</v>
      </c>
      <c r="F39" s="116">
        <f>SUM(F9:F38)</f>
        <v>1698873</v>
      </c>
      <c r="G39" s="126">
        <f>F39/E39</f>
        <v>0.16588852395242207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94</v>
      </c>
      <c r="E44" s="105">
        <v>12431862.300000001</v>
      </c>
      <c r="F44" s="105">
        <v>640505.41</v>
      </c>
      <c r="G44" s="122">
        <f>1-(+F44/E44)</f>
        <v>0.9484787238996365</v>
      </c>
      <c r="H44" s="15"/>
    </row>
    <row r="45" spans="1:8" ht="15.75" x14ac:dyDescent="0.25">
      <c r="A45" s="27" t="s">
        <v>34</v>
      </c>
      <c r="B45" s="28"/>
      <c r="C45" s="14"/>
      <c r="D45" s="72">
        <v>21</v>
      </c>
      <c r="E45" s="105">
        <v>6947932.3399999999</v>
      </c>
      <c r="F45" s="105">
        <v>704840.51</v>
      </c>
      <c r="G45" s="122">
        <f t="shared" ref="G45:G53" si="1">1-(+F45/E45)</f>
        <v>0.89855391856046773</v>
      </c>
      <c r="H45" s="15"/>
    </row>
    <row r="46" spans="1:8" ht="15.75" x14ac:dyDescent="0.25">
      <c r="A46" s="27" t="s">
        <v>35</v>
      </c>
      <c r="B46" s="28"/>
      <c r="C46" s="14"/>
      <c r="D46" s="72">
        <v>91</v>
      </c>
      <c r="E46" s="105">
        <v>5054384.25</v>
      </c>
      <c r="F46" s="105">
        <v>401523.08</v>
      </c>
      <c r="G46" s="122">
        <f t="shared" si="1"/>
        <v>0.92055944697912506</v>
      </c>
      <c r="H46" s="15"/>
    </row>
    <row r="47" spans="1:8" ht="15.75" x14ac:dyDescent="0.25">
      <c r="A47" s="27" t="s">
        <v>36</v>
      </c>
      <c r="B47" s="28"/>
      <c r="C47" s="14"/>
      <c r="D47" s="72"/>
      <c r="E47" s="105"/>
      <c r="F47" s="105"/>
      <c r="G47" s="122"/>
      <c r="H47" s="15"/>
    </row>
    <row r="48" spans="1:8" ht="15.75" x14ac:dyDescent="0.25">
      <c r="A48" s="27" t="s">
        <v>37</v>
      </c>
      <c r="B48" s="28"/>
      <c r="C48" s="14"/>
      <c r="D48" s="72">
        <v>109</v>
      </c>
      <c r="E48" s="105">
        <v>17308864.629999999</v>
      </c>
      <c r="F48" s="105">
        <v>961963.86</v>
      </c>
      <c r="G48" s="122">
        <f t="shared" si="1"/>
        <v>0.94442363028637311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16</v>
      </c>
      <c r="E50" s="105">
        <v>1461735</v>
      </c>
      <c r="F50" s="105">
        <v>93070</v>
      </c>
      <c r="G50" s="122">
        <f t="shared" si="1"/>
        <v>0.93632908837785234</v>
      </c>
      <c r="H50" s="15"/>
    </row>
    <row r="51" spans="1:8" ht="15.75" x14ac:dyDescent="0.25">
      <c r="A51" s="27" t="s">
        <v>40</v>
      </c>
      <c r="B51" s="28"/>
      <c r="C51" s="14"/>
      <c r="D51" s="72">
        <v>3</v>
      </c>
      <c r="E51" s="105">
        <v>197340</v>
      </c>
      <c r="F51" s="105">
        <v>15620</v>
      </c>
      <c r="G51" s="122">
        <f t="shared" si="1"/>
        <v>0.92084726867335565</v>
      </c>
      <c r="H51" s="15"/>
    </row>
    <row r="52" spans="1:8" ht="15.75" x14ac:dyDescent="0.25">
      <c r="A52" s="27" t="s">
        <v>41</v>
      </c>
      <c r="B52" s="28"/>
      <c r="C52" s="14"/>
      <c r="D52" s="72">
        <v>5</v>
      </c>
      <c r="E52" s="105">
        <v>485025</v>
      </c>
      <c r="F52" s="105">
        <v>92000</v>
      </c>
      <c r="G52" s="122">
        <f t="shared" si="1"/>
        <v>0.81031905571877738</v>
      </c>
      <c r="H52" s="15"/>
    </row>
    <row r="53" spans="1:8" ht="15.75" x14ac:dyDescent="0.25">
      <c r="A53" s="29" t="s">
        <v>60</v>
      </c>
      <c r="B53" s="30"/>
      <c r="C53" s="14"/>
      <c r="D53" s="72">
        <v>2</v>
      </c>
      <c r="E53" s="105">
        <v>165900</v>
      </c>
      <c r="F53" s="105">
        <v>28100</v>
      </c>
      <c r="G53" s="122">
        <f t="shared" si="1"/>
        <v>0.83062085593731161</v>
      </c>
      <c r="H53" s="15"/>
    </row>
    <row r="54" spans="1:8" ht="15.75" x14ac:dyDescent="0.25">
      <c r="A54" s="27" t="s">
        <v>61</v>
      </c>
      <c r="B54" s="30"/>
      <c r="C54" s="14"/>
      <c r="D54" s="72">
        <v>1231</v>
      </c>
      <c r="E54" s="105">
        <v>107068133.40000001</v>
      </c>
      <c r="F54" s="105">
        <v>11659578.869999999</v>
      </c>
      <c r="G54" s="122">
        <f>1-(+F54/E54)</f>
        <v>0.89110131558527761</v>
      </c>
      <c r="H54" s="15"/>
    </row>
    <row r="55" spans="1:8" ht="15.75" x14ac:dyDescent="0.25">
      <c r="A55" s="27" t="s">
        <v>62</v>
      </c>
      <c r="B55" s="30"/>
      <c r="C55" s="14"/>
      <c r="D55" s="72">
        <v>15</v>
      </c>
      <c r="E55" s="105">
        <v>404753.2</v>
      </c>
      <c r="F55" s="105">
        <v>41746.370000000003</v>
      </c>
      <c r="G55" s="122">
        <f>1-(+F55/E55)</f>
        <v>0.89685969128841969</v>
      </c>
      <c r="H55" s="15"/>
    </row>
    <row r="56" spans="1:8" ht="15.75" x14ac:dyDescent="0.25">
      <c r="A56" s="71" t="s">
        <v>125</v>
      </c>
      <c r="B56" s="30"/>
      <c r="C56" s="14"/>
      <c r="D56" s="72"/>
      <c r="E56" s="105"/>
      <c r="F56" s="105"/>
      <c r="G56" s="122"/>
      <c r="H56" s="15"/>
    </row>
    <row r="57" spans="1:8" x14ac:dyDescent="0.2">
      <c r="A57" s="16" t="s">
        <v>42</v>
      </c>
      <c r="B57" s="30"/>
      <c r="C57" s="14"/>
      <c r="D57" s="73"/>
      <c r="E57" s="108"/>
      <c r="F57" s="105"/>
      <c r="G57" s="123"/>
      <c r="H57" s="15"/>
    </row>
    <row r="58" spans="1:8" x14ac:dyDescent="0.2">
      <c r="A58" s="16" t="s">
        <v>43</v>
      </c>
      <c r="B58" s="28"/>
      <c r="C58" s="14"/>
      <c r="D58" s="73"/>
      <c r="E58" s="108"/>
      <c r="F58" s="105"/>
      <c r="G58" s="123"/>
      <c r="H58" s="15"/>
    </row>
    <row r="59" spans="1:8" x14ac:dyDescent="0.2">
      <c r="A59" s="16" t="s">
        <v>44</v>
      </c>
      <c r="B59" s="28"/>
      <c r="C59" s="14"/>
      <c r="D59" s="73"/>
      <c r="E59" s="104"/>
      <c r="F59" s="105">
        <v>3001</v>
      </c>
      <c r="G59" s="123"/>
      <c r="H59" s="15"/>
    </row>
    <row r="60" spans="1:8" x14ac:dyDescent="0.2">
      <c r="A60" s="16" t="s">
        <v>30</v>
      </c>
      <c r="B60" s="28"/>
      <c r="C60" s="14"/>
      <c r="D60" s="73"/>
      <c r="E60" s="104"/>
      <c r="F60" s="105"/>
      <c r="G60" s="123"/>
      <c r="H60" s="15"/>
    </row>
    <row r="61" spans="1:8" ht="15.75" x14ac:dyDescent="0.25">
      <c r="A61" s="32"/>
      <c r="B61" s="18"/>
      <c r="C61" s="14"/>
      <c r="D61" s="73"/>
      <c r="E61" s="80"/>
      <c r="F61" s="115"/>
      <c r="G61" s="123"/>
      <c r="H61" s="15"/>
    </row>
    <row r="62" spans="1:8" ht="15.75" x14ac:dyDescent="0.25">
      <c r="A62" s="20" t="s">
        <v>45</v>
      </c>
      <c r="B62" s="20"/>
      <c r="C62" s="21"/>
      <c r="D62" s="74">
        <f>SUM(D44:D58)</f>
        <v>1587</v>
      </c>
      <c r="E62" s="116">
        <f>SUM(E44:E61)</f>
        <v>151525930.12</v>
      </c>
      <c r="F62" s="116">
        <f>SUM(F44:F61)</f>
        <v>14641949.099999998</v>
      </c>
      <c r="G62" s="126">
        <f>1-(F62/E62)</f>
        <v>0.90337001008075379</v>
      </c>
      <c r="H62" s="15"/>
    </row>
    <row r="63" spans="1:8" x14ac:dyDescent="0.2">
      <c r="A63" s="33"/>
      <c r="B63" s="33"/>
      <c r="C63" s="49"/>
      <c r="D63" s="127"/>
      <c r="E63" s="118"/>
      <c r="F63" s="119"/>
      <c r="G63" s="119"/>
      <c r="H63" s="2"/>
    </row>
    <row r="64" spans="1:8" ht="18" x14ac:dyDescent="0.25">
      <c r="A64" s="34" t="s">
        <v>46</v>
      </c>
      <c r="B64" s="35"/>
      <c r="C64" s="38"/>
      <c r="D64" s="51"/>
      <c r="E64" s="120"/>
      <c r="F64" s="36">
        <f>F62+F39</f>
        <v>16340822.099999998</v>
      </c>
      <c r="G64" s="120"/>
      <c r="H64" s="2"/>
    </row>
    <row r="65" spans="1:8" ht="18" x14ac:dyDescent="0.25">
      <c r="A65" s="37"/>
      <c r="B65" s="38"/>
      <c r="C65" s="38"/>
      <c r="D65" s="83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5"/>
      <c r="B72" s="86"/>
      <c r="C72" s="86"/>
      <c r="D72" s="86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2" customWidth="1"/>
    <col min="2" max="2" width="15.6640625" style="52" customWidth="1"/>
    <col min="3" max="3" width="3.6640625" style="52" customWidth="1"/>
    <col min="4" max="4" width="7.6640625" style="52" customWidth="1"/>
    <col min="5" max="6" width="14.6640625" style="52" customWidth="1"/>
    <col min="7" max="7" width="11.6640625" style="52" customWidth="1"/>
    <col min="8" max="16384" width="8.88671875" style="52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APRIL 2024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78" t="s">
        <v>10</v>
      </c>
      <c r="B9" s="13"/>
      <c r="C9" s="14"/>
      <c r="D9" s="72"/>
      <c r="E9" s="105"/>
      <c r="F9" s="105"/>
      <c r="G9" s="122"/>
      <c r="H9" s="15"/>
    </row>
    <row r="10" spans="1:8" ht="15.75" customHeight="1" x14ac:dyDescent="0.35">
      <c r="A10" s="78" t="s">
        <v>11</v>
      </c>
      <c r="B10" s="13"/>
      <c r="C10" s="14"/>
      <c r="D10" s="72"/>
      <c r="E10" s="105"/>
      <c r="F10" s="105"/>
      <c r="G10" s="122"/>
      <c r="H10" s="15"/>
    </row>
    <row r="11" spans="1:8" ht="15.75" customHeight="1" x14ac:dyDescent="0.35">
      <c r="A11" s="78" t="s">
        <v>69</v>
      </c>
      <c r="B11" s="13"/>
      <c r="C11" s="14"/>
      <c r="D11" s="72"/>
      <c r="E11" s="105"/>
      <c r="F11" s="105"/>
      <c r="G11" s="122"/>
      <c r="H11" s="15"/>
    </row>
    <row r="12" spans="1:8" ht="15.75" customHeight="1" x14ac:dyDescent="0.35">
      <c r="A12" s="78" t="s">
        <v>12</v>
      </c>
      <c r="B12" s="13"/>
      <c r="C12" s="14"/>
      <c r="D12" s="72"/>
      <c r="E12" s="105"/>
      <c r="F12" s="105"/>
      <c r="G12" s="122"/>
      <c r="H12" s="15"/>
    </row>
    <row r="13" spans="1:8" ht="15.75" customHeight="1" x14ac:dyDescent="0.35">
      <c r="A13" s="78" t="s">
        <v>114</v>
      </c>
      <c r="B13" s="13"/>
      <c r="C13" s="14"/>
      <c r="D13" s="72"/>
      <c r="E13" s="105"/>
      <c r="F13" s="105"/>
      <c r="G13" s="122"/>
      <c r="H13" s="15"/>
    </row>
    <row r="14" spans="1:8" ht="15.75" customHeight="1" x14ac:dyDescent="0.35">
      <c r="A14" s="78" t="s">
        <v>96</v>
      </c>
      <c r="B14" s="13"/>
      <c r="C14" s="14"/>
      <c r="D14" s="72"/>
      <c r="E14" s="105"/>
      <c r="F14" s="105"/>
      <c r="G14" s="122"/>
      <c r="H14" s="15"/>
    </row>
    <row r="15" spans="1:8" ht="15.75" customHeight="1" x14ac:dyDescent="0.35">
      <c r="A15" s="78" t="s">
        <v>57</v>
      </c>
      <c r="B15" s="13"/>
      <c r="C15" s="14"/>
      <c r="D15" s="72"/>
      <c r="E15" s="105"/>
      <c r="F15" s="105"/>
      <c r="G15" s="122"/>
      <c r="H15" s="15"/>
    </row>
    <row r="16" spans="1:8" ht="15.75" customHeight="1" x14ac:dyDescent="0.35">
      <c r="A16" s="78" t="s">
        <v>70</v>
      </c>
      <c r="B16" s="13"/>
      <c r="C16" s="14"/>
      <c r="D16" s="72"/>
      <c r="E16" s="105"/>
      <c r="F16" s="105"/>
      <c r="G16" s="122"/>
      <c r="H16" s="15"/>
    </row>
    <row r="17" spans="1:8" ht="15.75" customHeight="1" x14ac:dyDescent="0.35">
      <c r="A17" s="78" t="s">
        <v>25</v>
      </c>
      <c r="B17" s="13"/>
      <c r="C17" s="14"/>
      <c r="D17" s="72"/>
      <c r="E17" s="105"/>
      <c r="F17" s="105"/>
      <c r="G17" s="122"/>
      <c r="H17" s="15"/>
    </row>
    <row r="18" spans="1:8" ht="15.75" customHeight="1" x14ac:dyDescent="0.35">
      <c r="A18" s="78" t="s">
        <v>14</v>
      </c>
      <c r="B18" s="13"/>
      <c r="C18" s="14"/>
      <c r="D18" s="72"/>
      <c r="E18" s="105"/>
      <c r="F18" s="105"/>
      <c r="G18" s="122"/>
      <c r="H18" s="15"/>
    </row>
    <row r="19" spans="1:8" ht="15.75" customHeight="1" x14ac:dyDescent="0.35">
      <c r="A19" s="78" t="s">
        <v>15</v>
      </c>
      <c r="B19" s="13"/>
      <c r="C19" s="14"/>
      <c r="D19" s="72"/>
      <c r="E19" s="105"/>
      <c r="F19" s="105"/>
      <c r="G19" s="122"/>
      <c r="H19" s="15"/>
    </row>
    <row r="20" spans="1:8" ht="15.75" customHeight="1" x14ac:dyDescent="0.35">
      <c r="A20" s="78" t="s">
        <v>16</v>
      </c>
      <c r="B20" s="13"/>
      <c r="C20" s="14"/>
      <c r="D20" s="72"/>
      <c r="E20" s="105"/>
      <c r="F20" s="105"/>
      <c r="G20" s="122"/>
      <c r="H20" s="15"/>
    </row>
    <row r="21" spans="1:8" ht="15.75" customHeight="1" x14ac:dyDescent="0.35">
      <c r="A21" s="78" t="s">
        <v>71</v>
      </c>
      <c r="B21" s="13"/>
      <c r="C21" s="14"/>
      <c r="D21" s="72"/>
      <c r="E21" s="105"/>
      <c r="F21" s="105"/>
      <c r="G21" s="122"/>
      <c r="H21" s="15"/>
    </row>
    <row r="22" spans="1:8" ht="15.75" customHeight="1" x14ac:dyDescent="0.35">
      <c r="A22" s="78" t="s">
        <v>126</v>
      </c>
      <c r="B22" s="13"/>
      <c r="C22" s="14"/>
      <c r="D22" s="72"/>
      <c r="E22" s="105"/>
      <c r="F22" s="105"/>
      <c r="G22" s="122"/>
      <c r="H22" s="15"/>
    </row>
    <row r="23" spans="1:8" ht="15.75" customHeight="1" x14ac:dyDescent="0.35">
      <c r="A23" s="78" t="s">
        <v>18</v>
      </c>
      <c r="B23" s="13"/>
      <c r="C23" s="14"/>
      <c r="D23" s="72"/>
      <c r="E23" s="105"/>
      <c r="F23" s="105"/>
      <c r="G23" s="122"/>
      <c r="H23" s="15"/>
    </row>
    <row r="24" spans="1:8" ht="15.75" customHeight="1" x14ac:dyDescent="0.35">
      <c r="A24" s="78" t="s">
        <v>19</v>
      </c>
      <c r="B24" s="13"/>
      <c r="C24" s="14"/>
      <c r="D24" s="72"/>
      <c r="E24" s="105"/>
      <c r="F24" s="105"/>
      <c r="G24" s="122"/>
      <c r="H24" s="15"/>
    </row>
    <row r="25" spans="1:8" ht="15.75" customHeight="1" x14ac:dyDescent="0.35">
      <c r="A25" s="79" t="s">
        <v>20</v>
      </c>
      <c r="B25" s="13"/>
      <c r="C25" s="14"/>
      <c r="D25" s="72"/>
      <c r="E25" s="105"/>
      <c r="F25" s="105"/>
      <c r="G25" s="122"/>
      <c r="H25" s="15"/>
    </row>
    <row r="26" spans="1:8" ht="15.75" customHeight="1" x14ac:dyDescent="0.35">
      <c r="A26" s="79" t="s">
        <v>21</v>
      </c>
      <c r="B26" s="13"/>
      <c r="C26" s="14"/>
      <c r="D26" s="72"/>
      <c r="E26" s="105"/>
      <c r="F26" s="105"/>
      <c r="G26" s="122"/>
      <c r="H26" s="15"/>
    </row>
    <row r="27" spans="1:8" ht="15.75" customHeight="1" x14ac:dyDescent="0.35">
      <c r="A27" s="69" t="s">
        <v>22</v>
      </c>
      <c r="B27" s="13"/>
      <c r="C27" s="14"/>
      <c r="D27" s="72"/>
      <c r="E27" s="105"/>
      <c r="F27" s="105"/>
      <c r="G27" s="122"/>
      <c r="H27" s="15"/>
    </row>
    <row r="28" spans="1:8" ht="15.75" customHeight="1" x14ac:dyDescent="0.35">
      <c r="A28" s="69" t="s">
        <v>23</v>
      </c>
      <c r="B28" s="13"/>
      <c r="C28" s="14"/>
      <c r="D28" s="72"/>
      <c r="E28" s="105"/>
      <c r="F28" s="105"/>
      <c r="G28" s="122"/>
      <c r="H28" s="15"/>
    </row>
    <row r="29" spans="1:8" ht="15.75" customHeight="1" x14ac:dyDescent="0.35">
      <c r="A29" s="69" t="s">
        <v>24</v>
      </c>
      <c r="B29" s="13"/>
      <c r="C29" s="14"/>
      <c r="D29" s="72"/>
      <c r="E29" s="105"/>
      <c r="F29" s="105"/>
      <c r="G29" s="122"/>
      <c r="H29" s="15"/>
    </row>
    <row r="30" spans="1:8" ht="15.75" customHeight="1" x14ac:dyDescent="0.35">
      <c r="A30" s="69" t="s">
        <v>111</v>
      </c>
      <c r="B30" s="13"/>
      <c r="C30" s="14"/>
      <c r="D30" s="72"/>
      <c r="E30" s="105"/>
      <c r="F30" s="105"/>
      <c r="G30" s="122"/>
      <c r="H30" s="15"/>
    </row>
    <row r="31" spans="1:8" ht="15.75" customHeight="1" x14ac:dyDescent="0.35">
      <c r="A31" s="69" t="s">
        <v>27</v>
      </c>
      <c r="B31" s="13"/>
      <c r="C31" s="14"/>
      <c r="D31" s="72"/>
      <c r="E31" s="105"/>
      <c r="F31" s="105"/>
      <c r="G31" s="122"/>
      <c r="H31" s="15"/>
    </row>
    <row r="32" spans="1:8" ht="15.75" customHeight="1" x14ac:dyDescent="0.35">
      <c r="A32" s="69" t="s">
        <v>53</v>
      </c>
      <c r="B32" s="13"/>
      <c r="C32" s="14"/>
      <c r="D32" s="72"/>
      <c r="E32" s="105"/>
      <c r="F32" s="105"/>
      <c r="G32" s="122"/>
      <c r="H32" s="15"/>
    </row>
    <row r="33" spans="1:8" ht="15.75" customHeight="1" x14ac:dyDescent="0.35">
      <c r="A33" s="69" t="s">
        <v>117</v>
      </c>
      <c r="B33" s="13"/>
      <c r="C33" s="14"/>
      <c r="D33" s="72"/>
      <c r="E33" s="105"/>
      <c r="F33" s="105"/>
      <c r="G33" s="122"/>
      <c r="H33" s="15"/>
    </row>
    <row r="34" spans="1:8" ht="15.75" customHeight="1" x14ac:dyDescent="0.35">
      <c r="A34" s="69" t="s">
        <v>129</v>
      </c>
      <c r="B34" s="13"/>
      <c r="C34" s="14"/>
      <c r="D34" s="72"/>
      <c r="E34" s="105"/>
      <c r="F34" s="105"/>
      <c r="G34" s="122"/>
      <c r="H34" s="15"/>
    </row>
    <row r="35" spans="1:8" ht="15.75" customHeight="1" x14ac:dyDescent="0.35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ht="15.75" customHeight="1" x14ac:dyDescent="0.35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ht="15.75" customHeight="1" x14ac:dyDescent="0.35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ht="15.75" customHeight="1" x14ac:dyDescent="0.35">
      <c r="A38" s="17"/>
      <c r="B38" s="18"/>
      <c r="C38" s="14"/>
      <c r="D38" s="73"/>
      <c r="E38" s="115"/>
      <c r="F38" s="115"/>
      <c r="G38" s="123"/>
      <c r="H38" s="15"/>
    </row>
    <row r="39" spans="1:8" ht="15.75" customHeight="1" x14ac:dyDescent="0.35">
      <c r="A39" s="19" t="s">
        <v>31</v>
      </c>
      <c r="B39" s="20"/>
      <c r="C39" s="21"/>
      <c r="D39" s="74">
        <f>SUM(D9:D38)</f>
        <v>0</v>
      </c>
      <c r="E39" s="116">
        <f>SUM(E9:E38)</f>
        <v>0</v>
      </c>
      <c r="F39" s="116">
        <f>SUM(F9:F38)</f>
        <v>0</v>
      </c>
      <c r="G39" s="126">
        <v>0</v>
      </c>
      <c r="H39" s="15"/>
    </row>
    <row r="40" spans="1:8" ht="15.75" customHeight="1" x14ac:dyDescent="0.35">
      <c r="A40" s="22"/>
      <c r="B40" s="22"/>
      <c r="C40" s="22"/>
      <c r="D40" s="111"/>
      <c r="E40" s="112"/>
      <c r="F40" s="75"/>
      <c r="G40" s="75"/>
      <c r="H40" s="2"/>
    </row>
    <row r="41" spans="1:8" ht="15.75" customHeight="1" x14ac:dyDescent="0.3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customHeight="1" x14ac:dyDescent="0.3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customHeight="1" x14ac:dyDescent="0.3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customHeight="1" x14ac:dyDescent="0.35">
      <c r="A44" s="27" t="s">
        <v>33</v>
      </c>
      <c r="B44" s="28"/>
      <c r="C44" s="14"/>
      <c r="D44" s="72">
        <v>9</v>
      </c>
      <c r="E44" s="105">
        <v>488114.8</v>
      </c>
      <c r="F44" s="105">
        <v>31577.599999999999</v>
      </c>
      <c r="G44" s="122">
        <f>1-(+F44/E44)</f>
        <v>0.93530702203661931</v>
      </c>
      <c r="H44" s="15"/>
    </row>
    <row r="45" spans="1:8" ht="15.75" customHeight="1" x14ac:dyDescent="0.3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customHeight="1" x14ac:dyDescent="0.35">
      <c r="A46" s="27" t="s">
        <v>35</v>
      </c>
      <c r="B46" s="28"/>
      <c r="C46" s="14"/>
      <c r="D46" s="72">
        <v>16</v>
      </c>
      <c r="E46" s="105">
        <v>399706.25</v>
      </c>
      <c r="F46" s="105">
        <v>46869.1</v>
      </c>
      <c r="G46" s="122">
        <f>1-(+F46/E46)</f>
        <v>0.88274113802323584</v>
      </c>
      <c r="H46" s="15"/>
    </row>
    <row r="47" spans="1:8" ht="15.75" customHeight="1" x14ac:dyDescent="0.35">
      <c r="A47" s="27" t="s">
        <v>36</v>
      </c>
      <c r="B47" s="28"/>
      <c r="C47" s="14"/>
      <c r="D47" s="72">
        <v>21</v>
      </c>
      <c r="E47" s="105">
        <v>1501387.75</v>
      </c>
      <c r="F47" s="105">
        <v>96687.05</v>
      </c>
      <c r="G47" s="122">
        <f>1-(+F47/E47)</f>
        <v>0.93560154596972034</v>
      </c>
      <c r="H47" s="15"/>
    </row>
    <row r="48" spans="1:8" ht="15.75" customHeight="1" x14ac:dyDescent="0.35">
      <c r="A48" s="27" t="s">
        <v>37</v>
      </c>
      <c r="B48" s="28"/>
      <c r="C48" s="14"/>
      <c r="D48" s="72">
        <v>12</v>
      </c>
      <c r="E48" s="105">
        <v>552699.97</v>
      </c>
      <c r="F48" s="105">
        <v>58138.27</v>
      </c>
      <c r="G48" s="122">
        <f>1-(+F48/E48)</f>
        <v>0.89481043395026783</v>
      </c>
      <c r="H48" s="15"/>
    </row>
    <row r="49" spans="1:8" ht="15.75" customHeight="1" x14ac:dyDescent="0.3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customHeight="1" x14ac:dyDescent="0.35">
      <c r="A50" s="27" t="s">
        <v>39</v>
      </c>
      <c r="B50" s="28"/>
      <c r="C50" s="14"/>
      <c r="D50" s="72">
        <v>6</v>
      </c>
      <c r="E50" s="105">
        <v>269260</v>
      </c>
      <c r="F50" s="105">
        <v>38065</v>
      </c>
      <c r="G50" s="122">
        <f>1-(+F50/E50)</f>
        <v>0.85863106291316948</v>
      </c>
      <c r="H50" s="15"/>
    </row>
    <row r="51" spans="1:8" ht="15.75" customHeight="1" x14ac:dyDescent="0.3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customHeight="1" x14ac:dyDescent="0.3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customHeight="1" x14ac:dyDescent="0.35">
      <c r="A53" s="27" t="s">
        <v>61</v>
      </c>
      <c r="B53" s="30"/>
      <c r="C53" s="14"/>
      <c r="D53" s="72">
        <v>329</v>
      </c>
      <c r="E53" s="105">
        <v>22879184.18</v>
      </c>
      <c r="F53" s="105">
        <v>2671036.35</v>
      </c>
      <c r="G53" s="122">
        <f>1-(+F53/E53)</f>
        <v>0.88325473806295485</v>
      </c>
      <c r="H53" s="15"/>
    </row>
    <row r="54" spans="1:8" ht="15.75" customHeight="1" x14ac:dyDescent="0.35">
      <c r="A54" s="27" t="s">
        <v>62</v>
      </c>
      <c r="B54" s="30"/>
      <c r="C54" s="14"/>
      <c r="D54" s="72"/>
      <c r="E54" s="105"/>
      <c r="F54" s="105"/>
      <c r="G54" s="122"/>
      <c r="H54" s="15"/>
    </row>
    <row r="55" spans="1:8" ht="15.75" customHeight="1" x14ac:dyDescent="0.35">
      <c r="A55" s="31" t="s">
        <v>42</v>
      </c>
      <c r="B55" s="30"/>
      <c r="C55" s="14"/>
      <c r="D55" s="73"/>
      <c r="E55" s="108"/>
      <c r="F55" s="105"/>
      <c r="G55" s="123"/>
      <c r="H55" s="15"/>
    </row>
    <row r="56" spans="1:8" ht="15.75" customHeight="1" x14ac:dyDescent="0.35">
      <c r="A56" s="16" t="s">
        <v>43</v>
      </c>
      <c r="B56" s="28"/>
      <c r="C56" s="14"/>
      <c r="D56" s="73"/>
      <c r="E56" s="108"/>
      <c r="F56" s="105"/>
      <c r="G56" s="123"/>
      <c r="H56" s="15"/>
    </row>
    <row r="57" spans="1:8" ht="15.75" customHeight="1" x14ac:dyDescent="0.35">
      <c r="A57" s="16" t="s">
        <v>29</v>
      </c>
      <c r="B57" s="28"/>
      <c r="C57" s="14"/>
      <c r="D57" s="73"/>
      <c r="E57" s="104"/>
      <c r="F57" s="105"/>
      <c r="G57" s="123"/>
      <c r="H57" s="15"/>
    </row>
    <row r="58" spans="1:8" ht="15.75" customHeight="1" x14ac:dyDescent="0.35">
      <c r="A58" s="16" t="s">
        <v>30</v>
      </c>
      <c r="B58" s="28"/>
      <c r="C58" s="14"/>
      <c r="D58" s="73"/>
      <c r="E58" s="104"/>
      <c r="F58" s="105"/>
      <c r="G58" s="123"/>
      <c r="H58" s="15"/>
    </row>
    <row r="59" spans="1:8" ht="15.75" customHeight="1" x14ac:dyDescent="0.35">
      <c r="A59" s="32"/>
      <c r="B59" s="18"/>
      <c r="C59" s="14"/>
      <c r="D59" s="73"/>
      <c r="E59" s="115"/>
      <c r="F59" s="115"/>
      <c r="G59" s="123"/>
      <c r="H59" s="15"/>
    </row>
    <row r="60" spans="1:8" ht="15.75" customHeight="1" x14ac:dyDescent="0.35">
      <c r="A60" s="20" t="s">
        <v>45</v>
      </c>
      <c r="B60" s="20"/>
      <c r="C60" s="21"/>
      <c r="D60" s="74">
        <f>SUM(D44:D56)</f>
        <v>393</v>
      </c>
      <c r="E60" s="116">
        <f>SUM(E44:E59)</f>
        <v>26090352.949999999</v>
      </c>
      <c r="F60" s="116">
        <f>SUM(F44:F59)</f>
        <v>2942373.37</v>
      </c>
      <c r="G60" s="126">
        <f>1-(F60/E60)</f>
        <v>0.88722370388630556</v>
      </c>
      <c r="H60" s="15"/>
    </row>
    <row r="61" spans="1:8" ht="15.75" customHeight="1" x14ac:dyDescent="0.35">
      <c r="A61" s="33"/>
      <c r="B61" s="33"/>
      <c r="C61" s="33"/>
      <c r="D61" s="127"/>
      <c r="E61" s="118"/>
      <c r="F61" s="119"/>
      <c r="G61" s="119"/>
      <c r="H61" s="2"/>
    </row>
    <row r="62" spans="1:8" ht="15.75" customHeight="1" x14ac:dyDescent="0.35">
      <c r="A62" s="34" t="s">
        <v>46</v>
      </c>
      <c r="B62" s="35"/>
      <c r="C62" s="35"/>
      <c r="D62" s="51"/>
      <c r="E62" s="120"/>
      <c r="F62" s="36">
        <f>F60+F39</f>
        <v>2942373.37</v>
      </c>
      <c r="G62" s="120"/>
      <c r="H62" s="2"/>
    </row>
    <row r="63" spans="1:8" ht="15.75" customHeight="1" x14ac:dyDescent="0.35">
      <c r="A63" s="37"/>
      <c r="B63" s="38"/>
      <c r="C63" s="38"/>
      <c r="D63" s="51"/>
      <c r="E63" s="38"/>
      <c r="F63" s="36"/>
      <c r="G63" s="38"/>
      <c r="H63" s="2"/>
    </row>
    <row r="64" spans="1:8" ht="15.75" customHeight="1" x14ac:dyDescent="0.3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customHeight="1" x14ac:dyDescent="0.3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customHeight="1" x14ac:dyDescent="0.3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customHeight="1" x14ac:dyDescent="0.35">
      <c r="A67" s="4"/>
      <c r="B67" s="39"/>
      <c r="C67" s="39"/>
      <c r="D67" s="39"/>
      <c r="E67" s="39"/>
      <c r="F67" s="40"/>
      <c r="G67" s="39"/>
      <c r="H67" s="2"/>
    </row>
    <row r="68" spans="1:8" ht="15.75" customHeight="1" x14ac:dyDescent="0.35">
      <c r="A68" s="41" t="s">
        <v>50</v>
      </c>
      <c r="B68" s="38"/>
      <c r="C68" s="38"/>
      <c r="D68" s="38"/>
      <c r="E68" s="38"/>
      <c r="F68" s="36"/>
      <c r="G68" s="38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147</v>
      </c>
      <c r="B9" s="13"/>
      <c r="C9" s="14"/>
      <c r="D9" s="72"/>
      <c r="E9" s="105"/>
      <c r="F9" s="105"/>
      <c r="G9" s="106"/>
      <c r="H9" s="15"/>
    </row>
    <row r="10" spans="1:8" ht="15.75" x14ac:dyDescent="0.25">
      <c r="A10" s="78" t="s">
        <v>11</v>
      </c>
      <c r="B10" s="13"/>
      <c r="C10" s="14"/>
      <c r="D10" s="72">
        <v>4</v>
      </c>
      <c r="E10" s="105">
        <v>836639</v>
      </c>
      <c r="F10" s="105">
        <v>99892</v>
      </c>
      <c r="G10" s="106">
        <f>F10/E10</f>
        <v>0.11939677686552981</v>
      </c>
      <c r="H10" s="15"/>
    </row>
    <row r="11" spans="1:8" ht="15.75" x14ac:dyDescent="0.25">
      <c r="A11" s="78" t="s">
        <v>73</v>
      </c>
      <c r="B11" s="13"/>
      <c r="C11" s="14"/>
      <c r="D11" s="72">
        <v>1</v>
      </c>
      <c r="E11" s="105">
        <v>175449</v>
      </c>
      <c r="F11" s="105">
        <v>70592</v>
      </c>
      <c r="G11" s="106">
        <f>F11/E11</f>
        <v>0.40235054061294168</v>
      </c>
      <c r="H11" s="15"/>
    </row>
    <row r="12" spans="1:8" ht="15.75" x14ac:dyDescent="0.25">
      <c r="A12" s="78" t="s">
        <v>25</v>
      </c>
      <c r="B12" s="13"/>
      <c r="C12" s="14"/>
      <c r="D12" s="72">
        <v>1</v>
      </c>
      <c r="E12" s="105">
        <v>76350</v>
      </c>
      <c r="F12" s="105">
        <v>22574</v>
      </c>
      <c r="G12" s="106">
        <f>F12/E12</f>
        <v>0.2956647020301244</v>
      </c>
      <c r="H12" s="15"/>
    </row>
    <row r="13" spans="1:8" ht="15.75" x14ac:dyDescent="0.25">
      <c r="A13" s="78" t="s">
        <v>74</v>
      </c>
      <c r="B13" s="13"/>
      <c r="C13" s="14"/>
      <c r="D13" s="72">
        <v>17</v>
      </c>
      <c r="E13" s="105">
        <v>3997846</v>
      </c>
      <c r="F13" s="105">
        <v>1034801.5</v>
      </c>
      <c r="G13" s="106">
        <f>F13/E13</f>
        <v>0.25883976021087357</v>
      </c>
      <c r="H13" s="15"/>
    </row>
    <row r="14" spans="1:8" ht="15.75" x14ac:dyDescent="0.25">
      <c r="A14" s="78" t="s">
        <v>120</v>
      </c>
      <c r="B14" s="13"/>
      <c r="C14" s="14"/>
      <c r="D14" s="72"/>
      <c r="E14" s="105"/>
      <c r="F14" s="105"/>
      <c r="G14" s="106"/>
      <c r="H14" s="15"/>
    </row>
    <row r="15" spans="1:8" ht="15.75" x14ac:dyDescent="0.25">
      <c r="A15" s="78" t="s">
        <v>112</v>
      </c>
      <c r="B15" s="13"/>
      <c r="C15" s="14"/>
      <c r="D15" s="72"/>
      <c r="E15" s="105"/>
      <c r="F15" s="105"/>
      <c r="G15" s="106"/>
      <c r="H15" s="15"/>
    </row>
    <row r="16" spans="1:8" ht="15.75" x14ac:dyDescent="0.25">
      <c r="A16" s="78" t="s">
        <v>121</v>
      </c>
      <c r="B16" s="13"/>
      <c r="C16" s="14"/>
      <c r="D16" s="72"/>
      <c r="E16" s="105"/>
      <c r="F16" s="105"/>
      <c r="G16" s="106"/>
      <c r="H16" s="15"/>
    </row>
    <row r="17" spans="1:8" ht="15.75" x14ac:dyDescent="0.25">
      <c r="A17" s="78" t="s">
        <v>148</v>
      </c>
      <c r="B17" s="13"/>
      <c r="C17" s="14"/>
      <c r="D17" s="72"/>
      <c r="E17" s="105"/>
      <c r="F17" s="105"/>
      <c r="G17" s="106"/>
      <c r="H17" s="15"/>
    </row>
    <row r="18" spans="1:8" ht="15.75" x14ac:dyDescent="0.25">
      <c r="A18" s="78" t="s">
        <v>14</v>
      </c>
      <c r="B18" s="13"/>
      <c r="C18" s="14"/>
      <c r="D18" s="72">
        <v>1</v>
      </c>
      <c r="E18" s="105">
        <v>1229016</v>
      </c>
      <c r="F18" s="105">
        <v>444637</v>
      </c>
      <c r="G18" s="106">
        <f>F18/E18</f>
        <v>0.36178292227277759</v>
      </c>
      <c r="H18" s="15"/>
    </row>
    <row r="19" spans="1:8" ht="15.75" x14ac:dyDescent="0.25">
      <c r="A19" s="78" t="s">
        <v>15</v>
      </c>
      <c r="B19" s="13"/>
      <c r="C19" s="14"/>
      <c r="D19" s="72">
        <v>3</v>
      </c>
      <c r="E19" s="105">
        <v>3273542</v>
      </c>
      <c r="F19" s="105">
        <v>379416</v>
      </c>
      <c r="G19" s="106">
        <f>F19/E19</f>
        <v>0.11590381305631636</v>
      </c>
      <c r="H19" s="15"/>
    </row>
    <row r="20" spans="1:8" ht="15.75" x14ac:dyDescent="0.25">
      <c r="A20" s="69" t="s">
        <v>16</v>
      </c>
      <c r="B20" s="13"/>
      <c r="C20" s="14"/>
      <c r="D20" s="72"/>
      <c r="E20" s="105"/>
      <c r="F20" s="105"/>
      <c r="G20" s="106"/>
      <c r="H20" s="15"/>
    </row>
    <row r="21" spans="1:8" ht="15.75" x14ac:dyDescent="0.25">
      <c r="A21" s="78" t="s">
        <v>75</v>
      </c>
      <c r="B21" s="13"/>
      <c r="C21" s="14"/>
      <c r="D21" s="72">
        <v>3</v>
      </c>
      <c r="E21" s="105">
        <v>4363861</v>
      </c>
      <c r="F21" s="105">
        <v>530040.5</v>
      </c>
      <c r="G21" s="106">
        <f>F21/E21</f>
        <v>0.12146136185364291</v>
      </c>
      <c r="H21" s="15"/>
    </row>
    <row r="22" spans="1:8" ht="15.75" x14ac:dyDescent="0.25">
      <c r="A22" s="78" t="s">
        <v>97</v>
      </c>
      <c r="B22" s="13"/>
      <c r="C22" s="14"/>
      <c r="D22" s="72"/>
      <c r="E22" s="105"/>
      <c r="F22" s="105"/>
      <c r="G22" s="106"/>
      <c r="H22" s="15"/>
    </row>
    <row r="23" spans="1:8" ht="15.75" x14ac:dyDescent="0.25">
      <c r="A23" s="78" t="s">
        <v>150</v>
      </c>
      <c r="B23" s="13"/>
      <c r="C23" s="14"/>
      <c r="D23" s="72">
        <v>1</v>
      </c>
      <c r="E23" s="105">
        <v>32480</v>
      </c>
      <c r="F23" s="105">
        <v>27675.5</v>
      </c>
      <c r="G23" s="106">
        <f>F23/E23</f>
        <v>0.85207820197044337</v>
      </c>
      <c r="H23" s="15"/>
    </row>
    <row r="24" spans="1:8" ht="15.75" x14ac:dyDescent="0.25">
      <c r="A24" s="78" t="s">
        <v>144</v>
      </c>
      <c r="B24" s="13"/>
      <c r="C24" s="14"/>
      <c r="D24" s="72">
        <v>1</v>
      </c>
      <c r="E24" s="105">
        <v>411498</v>
      </c>
      <c r="F24" s="105">
        <v>73835.61</v>
      </c>
      <c r="G24" s="106">
        <f>F24/E24</f>
        <v>0.17943127305600515</v>
      </c>
      <c r="H24" s="15"/>
    </row>
    <row r="25" spans="1:8" ht="15.75" x14ac:dyDescent="0.25">
      <c r="A25" s="79" t="s">
        <v>20</v>
      </c>
      <c r="B25" s="13"/>
      <c r="C25" s="14"/>
      <c r="D25" s="72">
        <v>4</v>
      </c>
      <c r="E25" s="105">
        <v>1667247</v>
      </c>
      <c r="F25" s="105">
        <v>325677</v>
      </c>
      <c r="G25" s="106">
        <f>F25/E25</f>
        <v>0.19533818324459423</v>
      </c>
      <c r="H25" s="15"/>
    </row>
    <row r="26" spans="1:8" ht="15.75" x14ac:dyDescent="0.25">
      <c r="A26" s="79" t="s">
        <v>21</v>
      </c>
      <c r="B26" s="13"/>
      <c r="C26" s="14"/>
      <c r="D26" s="72">
        <v>17</v>
      </c>
      <c r="E26" s="105">
        <v>187207</v>
      </c>
      <c r="F26" s="105">
        <v>187207</v>
      </c>
      <c r="G26" s="106">
        <f>F26/E26</f>
        <v>1</v>
      </c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5">
        <v>49985</v>
      </c>
      <c r="F28" s="105">
        <v>-4015</v>
      </c>
      <c r="G28" s="106">
        <f>F28/E28</f>
        <v>-8.0324097229168751E-2</v>
      </c>
      <c r="H28" s="15"/>
    </row>
    <row r="29" spans="1:8" ht="15.75" x14ac:dyDescent="0.25">
      <c r="A29" s="69" t="s">
        <v>152</v>
      </c>
      <c r="B29" s="13"/>
      <c r="C29" s="14"/>
      <c r="D29" s="72">
        <v>1</v>
      </c>
      <c r="E29" s="105">
        <v>1503528</v>
      </c>
      <c r="F29" s="105">
        <v>157063.5</v>
      </c>
      <c r="G29" s="106">
        <f>F29/E29</f>
        <v>0.10446330231295992</v>
      </c>
      <c r="H29" s="15"/>
    </row>
    <row r="30" spans="1:8" ht="15.75" x14ac:dyDescent="0.25">
      <c r="A30" s="69" t="s">
        <v>115</v>
      </c>
      <c r="B30" s="13"/>
      <c r="C30" s="14"/>
      <c r="D30" s="72"/>
      <c r="E30" s="105"/>
      <c r="F30" s="105"/>
      <c r="G30" s="106"/>
      <c r="H30" s="15"/>
    </row>
    <row r="31" spans="1:8" ht="15.75" x14ac:dyDescent="0.25">
      <c r="A31" s="69" t="s">
        <v>19</v>
      </c>
      <c r="B31" s="13"/>
      <c r="C31" s="14"/>
      <c r="D31" s="72"/>
      <c r="E31" s="105"/>
      <c r="F31" s="105"/>
      <c r="G31" s="106"/>
      <c r="H31" s="15"/>
    </row>
    <row r="32" spans="1:8" ht="15.75" x14ac:dyDescent="0.25">
      <c r="A32" s="69" t="s">
        <v>143</v>
      </c>
      <c r="B32" s="13"/>
      <c r="C32" s="14"/>
      <c r="D32" s="72">
        <v>2</v>
      </c>
      <c r="E32" s="105">
        <v>434964</v>
      </c>
      <c r="F32" s="105">
        <v>111382.07</v>
      </c>
      <c r="G32" s="106">
        <f>F32/E32</f>
        <v>0.25607192779172533</v>
      </c>
      <c r="H32" s="15"/>
    </row>
    <row r="33" spans="1:8" ht="15.75" x14ac:dyDescent="0.25">
      <c r="A33" s="69" t="s">
        <v>153</v>
      </c>
      <c r="B33" s="13"/>
      <c r="C33" s="14"/>
      <c r="D33" s="72">
        <v>2</v>
      </c>
      <c r="E33" s="105">
        <v>783200</v>
      </c>
      <c r="F33" s="105">
        <v>321597.17</v>
      </c>
      <c r="G33" s="106">
        <f>F33/E33</f>
        <v>0.41061947139938709</v>
      </c>
      <c r="H33" s="15"/>
    </row>
    <row r="34" spans="1:8" ht="15.75" x14ac:dyDescent="0.25">
      <c r="A34" s="69" t="s">
        <v>76</v>
      </c>
      <c r="B34" s="13"/>
      <c r="C34" s="14"/>
      <c r="D34" s="72">
        <v>3</v>
      </c>
      <c r="E34" s="105">
        <v>2402984</v>
      </c>
      <c r="F34" s="105">
        <v>267738</v>
      </c>
      <c r="G34" s="106">
        <f>F34/E34</f>
        <v>0.111418969081775</v>
      </c>
      <c r="H34" s="15"/>
    </row>
    <row r="35" spans="1:8" x14ac:dyDescent="0.2">
      <c r="A35" s="16" t="s">
        <v>28</v>
      </c>
      <c r="B35" s="13"/>
      <c r="C35" s="14"/>
      <c r="D35" s="73"/>
      <c r="E35" s="104">
        <v>714885</v>
      </c>
      <c r="F35" s="105">
        <v>117945</v>
      </c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103">
        <f>SUM(D9:D38)</f>
        <v>61</v>
      </c>
      <c r="E39" s="109">
        <f>SUM(E9:E38)</f>
        <v>22140681</v>
      </c>
      <c r="F39" s="109">
        <f>SUM(F9:F38)</f>
        <v>4168058.8499999996</v>
      </c>
      <c r="G39" s="110">
        <f>F39/E39</f>
        <v>0.18825341686644595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81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93</v>
      </c>
      <c r="E44" s="105">
        <v>18031238.5</v>
      </c>
      <c r="F44" s="105">
        <v>734464.8</v>
      </c>
      <c r="G44" s="106">
        <f>1-(+F44/E44)</f>
        <v>0.9592670908323907</v>
      </c>
      <c r="H44" s="15"/>
    </row>
    <row r="45" spans="1:8" ht="15.75" x14ac:dyDescent="0.25">
      <c r="A45" s="27" t="s">
        <v>34</v>
      </c>
      <c r="B45" s="28"/>
      <c r="C45" s="14"/>
      <c r="D45" s="72">
        <v>13</v>
      </c>
      <c r="E45" s="105">
        <v>8572586.7200000007</v>
      </c>
      <c r="F45" s="105">
        <v>933859.8</v>
      </c>
      <c r="G45" s="106">
        <f>1-(+F45/E45)</f>
        <v>0.89106440908654938</v>
      </c>
      <c r="H45" s="15"/>
    </row>
    <row r="46" spans="1:8" ht="15.75" x14ac:dyDescent="0.25">
      <c r="A46" s="27" t="s">
        <v>35</v>
      </c>
      <c r="B46" s="28"/>
      <c r="C46" s="14"/>
      <c r="D46" s="72">
        <v>252</v>
      </c>
      <c r="E46" s="105">
        <v>15885963.75</v>
      </c>
      <c r="F46" s="105">
        <v>752737.65</v>
      </c>
      <c r="G46" s="106">
        <f>1-(+F46/E46)</f>
        <v>0.95261617980212243</v>
      </c>
      <c r="H46" s="15"/>
    </row>
    <row r="47" spans="1:8" ht="15.75" x14ac:dyDescent="0.25">
      <c r="A47" s="27" t="s">
        <v>36</v>
      </c>
      <c r="B47" s="28"/>
      <c r="C47" s="14"/>
      <c r="D47" s="72">
        <v>17</v>
      </c>
      <c r="E47" s="105">
        <v>1529756.5</v>
      </c>
      <c r="F47" s="105">
        <v>178184.5</v>
      </c>
      <c r="G47" s="106">
        <f>1-(+F47/E47)</f>
        <v>0.88352100481351115</v>
      </c>
      <c r="H47" s="15"/>
    </row>
    <row r="48" spans="1:8" ht="15.75" x14ac:dyDescent="0.25">
      <c r="A48" s="27" t="s">
        <v>37</v>
      </c>
      <c r="B48" s="28"/>
      <c r="C48" s="14"/>
      <c r="D48" s="72">
        <v>102</v>
      </c>
      <c r="E48" s="105">
        <v>20047521</v>
      </c>
      <c r="F48" s="105">
        <v>1416079.16</v>
      </c>
      <c r="G48" s="106">
        <f>1-(+F48/E48)</f>
        <v>0.92936387696014888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06"/>
      <c r="H49" s="15"/>
    </row>
    <row r="50" spans="1:8" ht="15.75" x14ac:dyDescent="0.25">
      <c r="A50" s="27" t="s">
        <v>39</v>
      </c>
      <c r="B50" s="28"/>
      <c r="C50" s="14"/>
      <c r="D50" s="72">
        <v>46</v>
      </c>
      <c r="E50" s="105">
        <v>12423552.5</v>
      </c>
      <c r="F50" s="105">
        <v>636529.07999999996</v>
      </c>
      <c r="G50" s="106">
        <f t="shared" ref="G50:G55" si="0">1-(+F50/E50)</f>
        <v>0.94876432646781184</v>
      </c>
      <c r="H50" s="15"/>
    </row>
    <row r="51" spans="1:8" ht="15.75" x14ac:dyDescent="0.25">
      <c r="A51" s="27" t="s">
        <v>40</v>
      </c>
      <c r="B51" s="28"/>
      <c r="C51" s="14"/>
      <c r="D51" s="72">
        <v>8</v>
      </c>
      <c r="E51" s="105">
        <v>686450</v>
      </c>
      <c r="F51" s="105">
        <v>36650</v>
      </c>
      <c r="G51" s="106">
        <f t="shared" si="0"/>
        <v>0.94660936703328724</v>
      </c>
      <c r="H51" s="15"/>
    </row>
    <row r="52" spans="1:8" ht="15.75" x14ac:dyDescent="0.25">
      <c r="A52" s="53" t="s">
        <v>41</v>
      </c>
      <c r="B52" s="28"/>
      <c r="C52" s="14"/>
      <c r="D52" s="72">
        <v>6</v>
      </c>
      <c r="E52" s="105">
        <v>430500</v>
      </c>
      <c r="F52" s="105">
        <v>-2075</v>
      </c>
      <c r="G52" s="106">
        <f t="shared" si="0"/>
        <v>1.0048199767711963</v>
      </c>
      <c r="H52" s="15"/>
    </row>
    <row r="53" spans="1:8" ht="15.75" x14ac:dyDescent="0.25">
      <c r="A53" s="54" t="s">
        <v>60</v>
      </c>
      <c r="B53" s="28"/>
      <c r="C53" s="14"/>
      <c r="D53" s="72">
        <v>2</v>
      </c>
      <c r="E53" s="105">
        <v>155000</v>
      </c>
      <c r="F53" s="105">
        <v>44900</v>
      </c>
      <c r="G53" s="106">
        <f t="shared" si="0"/>
        <v>0.71032258064516129</v>
      </c>
      <c r="H53" s="15"/>
    </row>
    <row r="54" spans="1:8" ht="15.75" x14ac:dyDescent="0.25">
      <c r="A54" s="27" t="s">
        <v>98</v>
      </c>
      <c r="B54" s="28"/>
      <c r="C54" s="14"/>
      <c r="D54" s="72">
        <v>1232</v>
      </c>
      <c r="E54" s="105">
        <v>138723157.5</v>
      </c>
      <c r="F54" s="105">
        <v>15189557.689999999</v>
      </c>
      <c r="G54" s="106">
        <f t="shared" si="0"/>
        <v>0.89050452740740127</v>
      </c>
      <c r="H54" s="15"/>
    </row>
    <row r="55" spans="1:8" ht="15.75" x14ac:dyDescent="0.25">
      <c r="A55" s="70" t="s">
        <v>99</v>
      </c>
      <c r="B55" s="30"/>
      <c r="C55" s="14"/>
      <c r="D55" s="72">
        <v>3</v>
      </c>
      <c r="E55" s="105">
        <v>454487</v>
      </c>
      <c r="F55" s="105">
        <v>46694.3</v>
      </c>
      <c r="G55" s="106">
        <f t="shared" si="0"/>
        <v>0.89725932754952287</v>
      </c>
      <c r="H55" s="15"/>
    </row>
    <row r="56" spans="1:8" x14ac:dyDescent="0.2">
      <c r="A56" s="31" t="s">
        <v>42</v>
      </c>
      <c r="B56" s="30"/>
      <c r="C56" s="14"/>
      <c r="D56" s="73"/>
      <c r="E56" s="108"/>
      <c r="F56" s="105"/>
      <c r="G56" s="107"/>
      <c r="H56" s="1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07"/>
      <c r="H57" s="15"/>
    </row>
    <row r="58" spans="1:8" x14ac:dyDescent="0.2">
      <c r="A58" s="16" t="s">
        <v>29</v>
      </c>
      <c r="B58" s="28"/>
      <c r="C58" s="14"/>
      <c r="D58" s="73"/>
      <c r="E58" s="104"/>
      <c r="F58" s="105"/>
      <c r="G58" s="107"/>
      <c r="H58" s="15"/>
    </row>
    <row r="59" spans="1:8" x14ac:dyDescent="0.2">
      <c r="A59" s="16" t="s">
        <v>30</v>
      </c>
      <c r="B59" s="28"/>
      <c r="C59" s="14"/>
      <c r="D59" s="73"/>
      <c r="E59" s="104"/>
      <c r="F59" s="105"/>
      <c r="G59" s="107"/>
      <c r="H59" s="15"/>
    </row>
    <row r="60" spans="1:8" ht="15.75" x14ac:dyDescent="0.25">
      <c r="A60" s="32"/>
      <c r="B60" s="18"/>
      <c r="C60" s="14"/>
      <c r="D60" s="73"/>
      <c r="E60" s="115"/>
      <c r="F60" s="115"/>
      <c r="G60" s="107"/>
      <c r="H60" s="2"/>
    </row>
    <row r="61" spans="1:8" ht="15.75" x14ac:dyDescent="0.25">
      <c r="A61" s="20" t="s">
        <v>45</v>
      </c>
      <c r="B61" s="20"/>
      <c r="C61" s="21"/>
      <c r="D61" s="74">
        <f>SUM(D44:D57)</f>
        <v>1774</v>
      </c>
      <c r="E61" s="116">
        <f>SUM(E44:E60)</f>
        <v>216940213.47</v>
      </c>
      <c r="F61" s="116">
        <f>SUM(F44:F60)</f>
        <v>19967581.98</v>
      </c>
      <c r="G61" s="110">
        <f>1-(+F61/E61)</f>
        <v>0.90795813436054695</v>
      </c>
      <c r="H61" s="2"/>
    </row>
    <row r="62" spans="1:8" x14ac:dyDescent="0.2">
      <c r="A62" s="33"/>
      <c r="B62" s="33"/>
      <c r="C62" s="33"/>
      <c r="D62" s="11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5"/>
      <c r="D63" s="120"/>
      <c r="E63" s="120"/>
      <c r="F63" s="36">
        <f>F61+F39</f>
        <v>24135640.829999998</v>
      </c>
      <c r="G63" s="120"/>
      <c r="H63" s="2"/>
    </row>
    <row r="64" spans="1:8" ht="18" x14ac:dyDescent="0.25">
      <c r="A64" s="34"/>
      <c r="B64" s="35"/>
      <c r="C64" s="35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43"/>
      <c r="F71" s="2"/>
      <c r="G71" s="2"/>
      <c r="H71" s="2"/>
    </row>
    <row r="72" spans="1:8" ht="18" x14ac:dyDescent="0.25">
      <c r="A72" s="42"/>
      <c r="B72" s="38"/>
      <c r="C72" s="38"/>
      <c r="D72" s="38"/>
      <c r="E72" s="44"/>
      <c r="F72" s="2"/>
      <c r="G72" s="2"/>
      <c r="H72" s="2"/>
    </row>
    <row r="73" spans="1:8" ht="18" x14ac:dyDescent="0.25">
      <c r="A73" s="42"/>
      <c r="B73" s="38"/>
      <c r="C73" s="38"/>
      <c r="D73" s="38"/>
      <c r="E73" s="45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6"/>
      <c r="F80" s="2"/>
      <c r="G80" s="2"/>
      <c r="H80" s="2"/>
    </row>
    <row r="81" spans="1:8" ht="18" x14ac:dyDescent="0.25">
      <c r="A81" s="42"/>
      <c r="B81" s="38"/>
      <c r="C81" s="38"/>
      <c r="D81" s="38"/>
      <c r="E81" s="38"/>
      <c r="F81" s="2"/>
      <c r="G81" s="2"/>
      <c r="H81" s="2"/>
    </row>
    <row r="82" spans="1:8" ht="15.75" x14ac:dyDescent="0.25">
      <c r="A82" s="47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7"/>
      <c r="C5" s="87"/>
      <c r="D5" s="60" t="s">
        <v>77</v>
      </c>
      <c r="E5" s="61"/>
      <c r="F5" s="8"/>
      <c r="G5" s="88"/>
      <c r="H5" s="2"/>
    </row>
    <row r="6" spans="1:8" ht="18" x14ac:dyDescent="0.25">
      <c r="A6" s="23" t="s">
        <v>3</v>
      </c>
      <c r="B6" s="87"/>
      <c r="C6" s="87"/>
      <c r="D6" s="87"/>
      <c r="E6" s="87"/>
      <c r="F6" s="88"/>
      <c r="G6" s="88"/>
      <c r="H6" s="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</v>
      </c>
      <c r="B9" s="13"/>
      <c r="C9" s="14"/>
      <c r="D9" s="72"/>
      <c r="E9" s="104"/>
      <c r="F9" s="105"/>
      <c r="G9" s="106"/>
      <c r="H9" s="15"/>
    </row>
    <row r="10" spans="1:8" ht="15.75" x14ac:dyDescent="0.25">
      <c r="A10" s="78" t="s">
        <v>11</v>
      </c>
      <c r="B10" s="13"/>
      <c r="C10" s="14"/>
      <c r="D10" s="72"/>
      <c r="E10" s="104"/>
      <c r="F10" s="105"/>
      <c r="G10" s="106"/>
      <c r="H10" s="15"/>
    </row>
    <row r="11" spans="1:8" ht="15.75" x14ac:dyDescent="0.25">
      <c r="A11" s="78" t="s">
        <v>119</v>
      </c>
      <c r="B11" s="13"/>
      <c r="C11" s="14"/>
      <c r="D11" s="72"/>
      <c r="E11" s="104"/>
      <c r="F11" s="105"/>
      <c r="G11" s="106"/>
      <c r="H11" s="15"/>
    </row>
    <row r="12" spans="1:8" ht="15.75" x14ac:dyDescent="0.25">
      <c r="A12" s="78" t="s">
        <v>25</v>
      </c>
      <c r="B12" s="13"/>
      <c r="C12" s="14"/>
      <c r="D12" s="72"/>
      <c r="E12" s="104"/>
      <c r="F12" s="105"/>
      <c r="G12" s="106"/>
      <c r="H12" s="15"/>
    </row>
    <row r="13" spans="1:8" ht="15.75" x14ac:dyDescent="0.25">
      <c r="A13" s="78" t="s">
        <v>74</v>
      </c>
      <c r="B13" s="13"/>
      <c r="C13" s="14"/>
      <c r="D13" s="72">
        <v>18</v>
      </c>
      <c r="E13" s="104">
        <v>2453907</v>
      </c>
      <c r="F13" s="105">
        <v>566898.55000000005</v>
      </c>
      <c r="G13" s="106">
        <f>F13/E13</f>
        <v>0.23101875906462635</v>
      </c>
      <c r="H13" s="15"/>
    </row>
    <row r="14" spans="1:8" ht="15.75" x14ac:dyDescent="0.25">
      <c r="A14" s="78" t="s">
        <v>106</v>
      </c>
      <c r="B14" s="13"/>
      <c r="C14" s="14"/>
      <c r="D14" s="72">
        <v>3</v>
      </c>
      <c r="E14" s="104">
        <v>565042</v>
      </c>
      <c r="F14" s="105">
        <v>93810.5</v>
      </c>
      <c r="G14" s="106">
        <f>F14/E14</f>
        <v>0.16602394158310355</v>
      </c>
      <c r="H14" s="15"/>
    </row>
    <row r="15" spans="1:8" ht="15.75" x14ac:dyDescent="0.25">
      <c r="A15" s="78" t="s">
        <v>108</v>
      </c>
      <c r="B15" s="13"/>
      <c r="C15" s="14"/>
      <c r="D15" s="72"/>
      <c r="E15" s="104"/>
      <c r="F15" s="105"/>
      <c r="G15" s="106"/>
      <c r="H15" s="15"/>
    </row>
    <row r="16" spans="1:8" ht="15.75" x14ac:dyDescent="0.25">
      <c r="A16" s="78" t="s">
        <v>103</v>
      </c>
      <c r="B16" s="13"/>
      <c r="C16" s="14"/>
      <c r="D16" s="72">
        <v>1</v>
      </c>
      <c r="E16" s="104">
        <v>17908</v>
      </c>
      <c r="F16" s="105">
        <v>-1367.5</v>
      </c>
      <c r="G16" s="106">
        <f>F16/E16</f>
        <v>-7.6362519544337731E-2</v>
      </c>
      <c r="H16" s="15"/>
    </row>
    <row r="17" spans="1:8" ht="15.75" x14ac:dyDescent="0.25">
      <c r="A17" s="78" t="s">
        <v>78</v>
      </c>
      <c r="B17" s="13"/>
      <c r="C17" s="14"/>
      <c r="D17" s="72">
        <v>2</v>
      </c>
      <c r="E17" s="104">
        <v>382150</v>
      </c>
      <c r="F17" s="105">
        <v>107272</v>
      </c>
      <c r="G17" s="106">
        <f>F17/E17</f>
        <v>0.28070652884992803</v>
      </c>
      <c r="H17" s="15"/>
    </row>
    <row r="18" spans="1:8" ht="15.75" x14ac:dyDescent="0.25">
      <c r="A18" s="69" t="s">
        <v>113</v>
      </c>
      <c r="B18" s="13"/>
      <c r="C18" s="14"/>
      <c r="D18" s="72">
        <v>1</v>
      </c>
      <c r="E18" s="104">
        <v>423048</v>
      </c>
      <c r="F18" s="105">
        <v>169476</v>
      </c>
      <c r="G18" s="106">
        <f>F18/E18</f>
        <v>0.40060702331650311</v>
      </c>
      <c r="H18" s="15"/>
    </row>
    <row r="19" spans="1:8" ht="15.75" x14ac:dyDescent="0.25">
      <c r="A19" s="69" t="s">
        <v>14</v>
      </c>
      <c r="B19" s="13"/>
      <c r="C19" s="14"/>
      <c r="D19" s="72"/>
      <c r="E19" s="104"/>
      <c r="F19" s="105"/>
      <c r="G19" s="106"/>
      <c r="H19" s="15"/>
    </row>
    <row r="20" spans="1:8" ht="15.75" x14ac:dyDescent="0.25">
      <c r="A20" s="78" t="s">
        <v>15</v>
      </c>
      <c r="B20" s="13"/>
      <c r="C20" s="14"/>
      <c r="D20" s="72">
        <v>2</v>
      </c>
      <c r="E20" s="104">
        <v>800385</v>
      </c>
      <c r="F20" s="105">
        <v>283530</v>
      </c>
      <c r="G20" s="106">
        <f>F20/E20</f>
        <v>0.35424202102738056</v>
      </c>
      <c r="H20" s="15"/>
    </row>
    <row r="21" spans="1:8" ht="15.75" x14ac:dyDescent="0.25">
      <c r="A21" s="78" t="s">
        <v>59</v>
      </c>
      <c r="B21" s="13"/>
      <c r="C21" s="14"/>
      <c r="D21" s="72"/>
      <c r="E21" s="104"/>
      <c r="F21" s="105"/>
      <c r="G21" s="106"/>
      <c r="H21" s="15"/>
    </row>
    <row r="22" spans="1:8" ht="15.75" x14ac:dyDescent="0.25">
      <c r="A22" s="78" t="s">
        <v>97</v>
      </c>
      <c r="B22" s="13"/>
      <c r="C22" s="14"/>
      <c r="D22" s="72"/>
      <c r="E22" s="104"/>
      <c r="F22" s="105"/>
      <c r="G22" s="106"/>
      <c r="H22" s="15"/>
    </row>
    <row r="23" spans="1:8" ht="15.75" x14ac:dyDescent="0.25">
      <c r="A23" s="78" t="s">
        <v>114</v>
      </c>
      <c r="B23" s="13"/>
      <c r="C23" s="14"/>
      <c r="D23" s="72">
        <v>3</v>
      </c>
      <c r="E23" s="104">
        <v>957771</v>
      </c>
      <c r="F23" s="105">
        <v>295930</v>
      </c>
      <c r="G23" s="106">
        <f t="shared" ref="G23:G29" si="0">F23/E23</f>
        <v>0.30897782455305078</v>
      </c>
      <c r="H23" s="15"/>
    </row>
    <row r="24" spans="1:8" ht="15.75" x14ac:dyDescent="0.25">
      <c r="A24" s="78" t="s">
        <v>18</v>
      </c>
      <c r="B24" s="13"/>
      <c r="C24" s="14"/>
      <c r="D24" s="72">
        <v>3</v>
      </c>
      <c r="E24" s="104">
        <v>1382568</v>
      </c>
      <c r="F24" s="105">
        <v>293181</v>
      </c>
      <c r="G24" s="106">
        <f t="shared" si="0"/>
        <v>0.21205539257381914</v>
      </c>
      <c r="H24" s="15"/>
    </row>
    <row r="25" spans="1:8" ht="15.75" x14ac:dyDescent="0.25">
      <c r="A25" s="79" t="s">
        <v>20</v>
      </c>
      <c r="B25" s="13"/>
      <c r="C25" s="14"/>
      <c r="D25" s="72">
        <v>4</v>
      </c>
      <c r="E25" s="104">
        <v>848582</v>
      </c>
      <c r="F25" s="105">
        <v>184387</v>
      </c>
      <c r="G25" s="106">
        <f t="shared" si="0"/>
        <v>0.21728837048157987</v>
      </c>
      <c r="H25" s="15"/>
    </row>
    <row r="26" spans="1:8" ht="15.75" x14ac:dyDescent="0.25">
      <c r="A26" s="79" t="s">
        <v>21</v>
      </c>
      <c r="B26" s="13"/>
      <c r="C26" s="14"/>
      <c r="D26" s="72"/>
      <c r="E26" s="104"/>
      <c r="F26" s="105"/>
      <c r="G26" s="106"/>
      <c r="H26" s="15"/>
    </row>
    <row r="27" spans="1:8" ht="15.75" x14ac:dyDescent="0.25">
      <c r="A27" s="69" t="s">
        <v>22</v>
      </c>
      <c r="B27" s="13"/>
      <c r="C27" s="14"/>
      <c r="D27" s="72"/>
      <c r="E27" s="104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4"/>
      <c r="F28" s="105"/>
      <c r="G28" s="106"/>
      <c r="H28" s="15"/>
    </row>
    <row r="29" spans="1:8" ht="15.75" x14ac:dyDescent="0.25">
      <c r="A29" s="69" t="s">
        <v>24</v>
      </c>
      <c r="B29" s="13"/>
      <c r="C29" s="14"/>
      <c r="D29" s="72">
        <v>1</v>
      </c>
      <c r="E29" s="104">
        <v>44842</v>
      </c>
      <c r="F29" s="105">
        <v>15929</v>
      </c>
      <c r="G29" s="106">
        <f t="shared" si="0"/>
        <v>0.35522501226528702</v>
      </c>
      <c r="H29" s="15"/>
    </row>
    <row r="30" spans="1:8" ht="15.75" x14ac:dyDescent="0.25">
      <c r="A30" s="69" t="s">
        <v>67</v>
      </c>
      <c r="B30" s="13"/>
      <c r="C30" s="14"/>
      <c r="D30" s="72"/>
      <c r="E30" s="104"/>
      <c r="F30" s="105"/>
      <c r="G30" s="106"/>
      <c r="H30" s="15"/>
    </row>
    <row r="31" spans="1:8" ht="15.75" x14ac:dyDescent="0.25">
      <c r="A31" s="69" t="s">
        <v>156</v>
      </c>
      <c r="B31" s="13"/>
      <c r="C31" s="14"/>
      <c r="D31" s="72">
        <v>1</v>
      </c>
      <c r="E31" s="104">
        <v>1653513</v>
      </c>
      <c r="F31" s="105">
        <v>105817</v>
      </c>
      <c r="G31" s="106">
        <f>F31/E31</f>
        <v>6.3995263417947118E-2</v>
      </c>
      <c r="H31" s="15"/>
    </row>
    <row r="32" spans="1:8" ht="15.75" x14ac:dyDescent="0.25">
      <c r="A32" s="69" t="s">
        <v>109</v>
      </c>
      <c r="B32" s="13"/>
      <c r="C32" s="14"/>
      <c r="D32" s="72">
        <v>1</v>
      </c>
      <c r="E32" s="104">
        <v>89447</v>
      </c>
      <c r="F32" s="105">
        <v>12499</v>
      </c>
      <c r="G32" s="106">
        <f>F32/E32</f>
        <v>0.13973638020280166</v>
      </c>
      <c r="H32" s="15"/>
    </row>
    <row r="33" spans="1:8" ht="15.75" x14ac:dyDescent="0.25">
      <c r="A33" s="69" t="s">
        <v>27</v>
      </c>
      <c r="B33" s="13"/>
      <c r="C33" s="14"/>
      <c r="D33" s="72"/>
      <c r="E33" s="104"/>
      <c r="F33" s="105"/>
      <c r="G33" s="106"/>
      <c r="H33" s="15"/>
    </row>
    <row r="34" spans="1:8" ht="15.75" x14ac:dyDescent="0.25">
      <c r="A34" s="69" t="s">
        <v>76</v>
      </c>
      <c r="B34" s="13"/>
      <c r="C34" s="14"/>
      <c r="D34" s="72">
        <v>5</v>
      </c>
      <c r="E34" s="104">
        <v>2077916</v>
      </c>
      <c r="F34" s="105">
        <v>358976</v>
      </c>
      <c r="G34" s="106">
        <f>F34/E34</f>
        <v>0.17275770531628806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>
        <v>1500</v>
      </c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74">
        <f>SUM(D9:D38)</f>
        <v>45</v>
      </c>
      <c r="E39" s="116">
        <f>SUM(E9:E38)</f>
        <v>11697079</v>
      </c>
      <c r="F39" s="116">
        <f>SUM(F9:F38)</f>
        <v>2487838.5499999998</v>
      </c>
      <c r="G39" s="121">
        <f>F39/E39</f>
        <v>0.21268887300838096</v>
      </c>
      <c r="H39" s="15"/>
    </row>
    <row r="40" spans="1:8" ht="15.75" x14ac:dyDescent="0.25">
      <c r="A40" s="89"/>
      <c r="B40" s="90"/>
      <c r="C40" s="21"/>
      <c r="D40" s="91"/>
      <c r="E40" s="128"/>
      <c r="F40" s="128"/>
      <c r="G40" s="129"/>
      <c r="H40" s="15"/>
    </row>
    <row r="41" spans="1:8" ht="18" x14ac:dyDescent="0.25">
      <c r="A41" s="23" t="s">
        <v>157</v>
      </c>
      <c r="B41" s="24"/>
      <c r="C41" s="24"/>
      <c r="D41" s="11"/>
      <c r="E41" s="113"/>
      <c r="F41" s="76"/>
      <c r="G41" s="76"/>
      <c r="H41" s="15"/>
    </row>
    <row r="42" spans="1:8" ht="15.75" x14ac:dyDescent="0.25">
      <c r="A42" s="26"/>
      <c r="B42" s="26"/>
      <c r="C42" s="26"/>
      <c r="D42" s="114"/>
      <c r="E42" s="11" t="s">
        <v>158</v>
      </c>
      <c r="F42" s="11" t="s">
        <v>158</v>
      </c>
      <c r="G42" s="11" t="s">
        <v>5</v>
      </c>
      <c r="H42" s="15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81" t="s">
        <v>134</v>
      </c>
      <c r="H43" s="15"/>
    </row>
    <row r="44" spans="1:8" ht="15.75" x14ac:dyDescent="0.25">
      <c r="A44" s="27" t="s">
        <v>10</v>
      </c>
      <c r="B44" s="28"/>
      <c r="C44" s="14"/>
      <c r="D44" s="72"/>
      <c r="E44" s="105"/>
      <c r="F44" s="105"/>
      <c r="G44" s="106"/>
      <c r="H44" s="15"/>
    </row>
    <row r="45" spans="1:8" ht="15.75" x14ac:dyDescent="0.25">
      <c r="A45" s="27" t="s">
        <v>14</v>
      </c>
      <c r="B45" s="28"/>
      <c r="C45" s="14"/>
      <c r="D45" s="72">
        <v>8</v>
      </c>
      <c r="E45" s="105">
        <v>2145666</v>
      </c>
      <c r="F45" s="105">
        <v>106251.34</v>
      </c>
      <c r="G45" s="106">
        <f>1-(+F45/E45)</f>
        <v>0.95048095090288987</v>
      </c>
      <c r="H45" s="15"/>
    </row>
    <row r="46" spans="1:8" ht="15.75" x14ac:dyDescent="0.25">
      <c r="A46" s="27" t="s">
        <v>20</v>
      </c>
      <c r="B46" s="28"/>
      <c r="C46" s="14"/>
      <c r="D46" s="72"/>
      <c r="E46" s="105"/>
      <c r="F46" s="105"/>
      <c r="G46" s="106"/>
      <c r="H46" s="15"/>
    </row>
    <row r="47" spans="1:8" x14ac:dyDescent="0.2">
      <c r="A47" s="16" t="s">
        <v>159</v>
      </c>
      <c r="B47" s="30"/>
      <c r="C47" s="14"/>
      <c r="D47" s="73"/>
      <c r="E47" s="108"/>
      <c r="F47" s="105"/>
      <c r="G47" s="107"/>
      <c r="H47" s="15"/>
    </row>
    <row r="48" spans="1:8" x14ac:dyDescent="0.2">
      <c r="A48" s="16" t="s">
        <v>44</v>
      </c>
      <c r="B48" s="28"/>
      <c r="C48" s="14"/>
      <c r="D48" s="73"/>
      <c r="E48" s="104"/>
      <c r="F48" s="105"/>
      <c r="G48" s="107"/>
      <c r="H48" s="15"/>
    </row>
    <row r="49" spans="1:8" x14ac:dyDescent="0.2">
      <c r="A49" s="16" t="s">
        <v>30</v>
      </c>
      <c r="B49" s="28"/>
      <c r="C49" s="14"/>
      <c r="D49" s="73"/>
      <c r="E49" s="104"/>
      <c r="F49" s="105"/>
      <c r="G49" s="107"/>
      <c r="H49" s="15"/>
    </row>
    <row r="50" spans="1:8" ht="15.75" x14ac:dyDescent="0.25">
      <c r="A50" s="32"/>
      <c r="B50" s="18"/>
      <c r="C50" s="14"/>
      <c r="D50" s="73"/>
      <c r="E50" s="115"/>
      <c r="F50" s="115"/>
      <c r="G50" s="107"/>
      <c r="H50" s="15"/>
    </row>
    <row r="51" spans="1:8" ht="15.75" x14ac:dyDescent="0.25">
      <c r="A51" s="20" t="s">
        <v>160</v>
      </c>
      <c r="B51" s="20"/>
      <c r="C51" s="21"/>
      <c r="D51" s="103">
        <f>SUM(D44:D47)</f>
        <v>8</v>
      </c>
      <c r="E51" s="109">
        <f>SUM(E44:E50)</f>
        <v>2145666</v>
      </c>
      <c r="F51" s="109">
        <f>SUM(F44:F50)</f>
        <v>106251.34</v>
      </c>
      <c r="G51" s="110">
        <f>1-(+F51/E51)</f>
        <v>0.95048095090288987</v>
      </c>
      <c r="H51" s="15"/>
    </row>
    <row r="52" spans="1:8" ht="15.75" x14ac:dyDescent="0.25">
      <c r="A52" s="89"/>
      <c r="B52" s="90"/>
      <c r="C52" s="21"/>
      <c r="D52" s="133"/>
      <c r="E52" s="134"/>
      <c r="F52" s="134"/>
      <c r="G52" s="135"/>
      <c r="H52" s="15"/>
    </row>
    <row r="53" spans="1:8" ht="18" x14ac:dyDescent="0.25">
      <c r="A53" s="23" t="s">
        <v>32</v>
      </c>
      <c r="B53" s="24"/>
      <c r="C53" s="24"/>
      <c r="D53" s="11"/>
      <c r="E53" s="113"/>
      <c r="F53" s="76"/>
      <c r="G53" s="76"/>
      <c r="H53" s="15"/>
    </row>
    <row r="54" spans="1:8" ht="15.75" x14ac:dyDescent="0.25">
      <c r="A54" s="26"/>
      <c r="B54" s="26"/>
      <c r="C54" s="26"/>
      <c r="D54" s="114"/>
      <c r="E54" s="11" t="s">
        <v>132</v>
      </c>
      <c r="F54" s="11" t="s">
        <v>132</v>
      </c>
      <c r="G54" s="11" t="s">
        <v>5</v>
      </c>
      <c r="H54" s="15"/>
    </row>
    <row r="55" spans="1:8" ht="15.75" x14ac:dyDescent="0.25">
      <c r="A55" s="26"/>
      <c r="B55" s="26"/>
      <c r="C55" s="26"/>
      <c r="D55" s="114" t="s">
        <v>6</v>
      </c>
      <c r="E55" s="77" t="s">
        <v>133</v>
      </c>
      <c r="F55" s="76" t="s">
        <v>8</v>
      </c>
      <c r="G55" s="81" t="s">
        <v>134</v>
      </c>
      <c r="H55" s="15"/>
    </row>
    <row r="56" spans="1:8" ht="15.75" x14ac:dyDescent="0.25">
      <c r="A56" s="27" t="s">
        <v>33</v>
      </c>
      <c r="B56" s="28"/>
      <c r="C56" s="14"/>
      <c r="D56" s="72">
        <v>149</v>
      </c>
      <c r="E56" s="105">
        <v>28423368.16</v>
      </c>
      <c r="F56" s="105">
        <v>1740264.37</v>
      </c>
      <c r="G56" s="106">
        <f>1-(+F56/E56)</f>
        <v>0.93877346413684137</v>
      </c>
      <c r="H56" s="15"/>
    </row>
    <row r="57" spans="1:8" ht="15.75" x14ac:dyDescent="0.25">
      <c r="A57" s="27" t="s">
        <v>34</v>
      </c>
      <c r="B57" s="28"/>
      <c r="C57" s="14"/>
      <c r="D57" s="72">
        <v>17</v>
      </c>
      <c r="E57" s="105">
        <v>9610201.1899999995</v>
      </c>
      <c r="F57" s="105">
        <v>958089.21</v>
      </c>
      <c r="G57" s="106">
        <f t="shared" ref="G57:G66" si="1">1-(+F57/E57)</f>
        <v>0.90030497894290185</v>
      </c>
      <c r="H57" s="15"/>
    </row>
    <row r="58" spans="1:8" ht="15.75" x14ac:dyDescent="0.25">
      <c r="A58" s="27" t="s">
        <v>35</v>
      </c>
      <c r="B58" s="28"/>
      <c r="C58" s="14"/>
      <c r="D58" s="72">
        <v>136</v>
      </c>
      <c r="E58" s="105">
        <v>20900874.5</v>
      </c>
      <c r="F58" s="105">
        <v>909492.53</v>
      </c>
      <c r="G58" s="106">
        <f t="shared" si="1"/>
        <v>0.95648543174593004</v>
      </c>
      <c r="H58" s="15"/>
    </row>
    <row r="59" spans="1:8" ht="15.75" x14ac:dyDescent="0.25">
      <c r="A59" s="27" t="s">
        <v>36</v>
      </c>
      <c r="B59" s="28"/>
      <c r="C59" s="14"/>
      <c r="D59" s="72">
        <v>5</v>
      </c>
      <c r="E59" s="105">
        <v>1241100.5</v>
      </c>
      <c r="F59" s="105">
        <v>57952.33</v>
      </c>
      <c r="G59" s="106">
        <f t="shared" si="1"/>
        <v>0.95330569119906083</v>
      </c>
      <c r="H59" s="15"/>
    </row>
    <row r="60" spans="1:8" ht="15.75" x14ac:dyDescent="0.25">
      <c r="A60" s="27" t="s">
        <v>37</v>
      </c>
      <c r="B60" s="28"/>
      <c r="C60" s="14"/>
      <c r="D60" s="72">
        <v>72</v>
      </c>
      <c r="E60" s="105">
        <v>12013245.609999999</v>
      </c>
      <c r="F60" s="105">
        <v>711493.93</v>
      </c>
      <c r="G60" s="106">
        <f t="shared" si="1"/>
        <v>0.9407742126401093</v>
      </c>
      <c r="H60" s="15"/>
    </row>
    <row r="61" spans="1:8" ht="15.75" x14ac:dyDescent="0.25">
      <c r="A61" s="27" t="s">
        <v>38</v>
      </c>
      <c r="B61" s="28"/>
      <c r="C61" s="14"/>
      <c r="D61" s="72"/>
      <c r="E61" s="105"/>
      <c r="F61" s="105"/>
      <c r="G61" s="106"/>
      <c r="H61" s="2"/>
    </row>
    <row r="62" spans="1:8" ht="15.75" x14ac:dyDescent="0.25">
      <c r="A62" s="27" t="s">
        <v>39</v>
      </c>
      <c r="B62" s="28"/>
      <c r="C62" s="14"/>
      <c r="D62" s="72">
        <v>9</v>
      </c>
      <c r="E62" s="105">
        <v>2008195</v>
      </c>
      <c r="F62" s="105">
        <v>177960</v>
      </c>
      <c r="G62" s="106">
        <f t="shared" si="1"/>
        <v>0.91138310771613318</v>
      </c>
      <c r="H62" s="2"/>
    </row>
    <row r="63" spans="1:8" ht="15.75" x14ac:dyDescent="0.25">
      <c r="A63" s="27" t="s">
        <v>40</v>
      </c>
      <c r="B63" s="28"/>
      <c r="C63" s="14"/>
      <c r="D63" s="72">
        <v>3</v>
      </c>
      <c r="E63" s="105">
        <v>722975</v>
      </c>
      <c r="F63" s="105">
        <v>59175</v>
      </c>
      <c r="G63" s="106">
        <f t="shared" si="1"/>
        <v>0.91815069677374739</v>
      </c>
      <c r="H63" s="2"/>
    </row>
    <row r="64" spans="1:8" ht="15.75" x14ac:dyDescent="0.25">
      <c r="A64" s="53" t="s">
        <v>41</v>
      </c>
      <c r="B64" s="28"/>
      <c r="C64" s="14"/>
      <c r="D64" s="72">
        <v>2</v>
      </c>
      <c r="E64" s="105">
        <v>533025</v>
      </c>
      <c r="F64" s="105">
        <v>12920</v>
      </c>
      <c r="G64" s="106">
        <f t="shared" si="1"/>
        <v>0.9757609868205056</v>
      </c>
      <c r="H64" s="2"/>
    </row>
    <row r="65" spans="1:8" ht="15.75" x14ac:dyDescent="0.25">
      <c r="A65" s="54" t="s">
        <v>60</v>
      </c>
      <c r="B65" s="28"/>
      <c r="C65" s="14"/>
      <c r="D65" s="72"/>
      <c r="E65" s="105"/>
      <c r="F65" s="105"/>
      <c r="G65" s="106"/>
      <c r="H65" s="2"/>
    </row>
    <row r="66" spans="1:8" ht="15.75" x14ac:dyDescent="0.25">
      <c r="A66" s="27" t="s">
        <v>98</v>
      </c>
      <c r="B66" s="28"/>
      <c r="C66" s="14"/>
      <c r="D66" s="72">
        <v>1227</v>
      </c>
      <c r="E66" s="105">
        <v>134178497.77</v>
      </c>
      <c r="F66" s="105">
        <v>14023852.49</v>
      </c>
      <c r="G66" s="106">
        <f t="shared" si="1"/>
        <v>0.89548360785765557</v>
      </c>
      <c r="H66" s="2"/>
    </row>
    <row r="67" spans="1:8" ht="15.75" x14ac:dyDescent="0.25">
      <c r="A67" s="70" t="s">
        <v>99</v>
      </c>
      <c r="B67" s="30"/>
      <c r="C67" s="14"/>
      <c r="D67" s="72"/>
      <c r="E67" s="105"/>
      <c r="F67" s="105"/>
      <c r="G67" s="106"/>
      <c r="H67" s="2"/>
    </row>
    <row r="68" spans="1:8" x14ac:dyDescent="0.2">
      <c r="A68" s="16" t="s">
        <v>42</v>
      </c>
      <c r="B68" s="30"/>
      <c r="C68" s="14"/>
      <c r="D68" s="73"/>
      <c r="E68" s="108"/>
      <c r="F68" s="105"/>
      <c r="G68" s="107"/>
      <c r="H68" s="2"/>
    </row>
    <row r="69" spans="1:8" x14ac:dyDescent="0.2">
      <c r="A69" s="16" t="s">
        <v>43</v>
      </c>
      <c r="B69" s="28"/>
      <c r="C69" s="14"/>
      <c r="D69" s="73"/>
      <c r="E69" s="108"/>
      <c r="F69" s="105"/>
      <c r="G69" s="107"/>
      <c r="H69" s="2"/>
    </row>
    <row r="70" spans="1:8" x14ac:dyDescent="0.2">
      <c r="A70" s="16" t="s">
        <v>44</v>
      </c>
      <c r="B70" s="28"/>
      <c r="C70" s="14"/>
      <c r="D70" s="73"/>
      <c r="E70" s="104"/>
      <c r="F70" s="105">
        <v>37480.06</v>
      </c>
      <c r="G70" s="107"/>
      <c r="H70" s="2"/>
    </row>
    <row r="71" spans="1:8" x14ac:dyDescent="0.2">
      <c r="A71" s="16" t="s">
        <v>30</v>
      </c>
      <c r="B71" s="28"/>
      <c r="C71" s="14"/>
      <c r="D71" s="73"/>
      <c r="E71" s="104"/>
      <c r="F71" s="105"/>
      <c r="G71" s="107"/>
      <c r="H71" s="2"/>
    </row>
    <row r="72" spans="1:8" ht="15.75" x14ac:dyDescent="0.25">
      <c r="A72" s="32"/>
      <c r="B72" s="18"/>
      <c r="C72" s="14"/>
      <c r="D72" s="73"/>
      <c r="E72" s="115"/>
      <c r="F72" s="115"/>
      <c r="G72" s="107"/>
      <c r="H72" s="2"/>
    </row>
    <row r="73" spans="1:8" ht="15.75" x14ac:dyDescent="0.25">
      <c r="A73" s="20" t="s">
        <v>45</v>
      </c>
      <c r="B73" s="20"/>
      <c r="C73" s="21"/>
      <c r="D73" s="74">
        <f>SUM(D56:D69)</f>
        <v>1620</v>
      </c>
      <c r="E73" s="116">
        <f>SUM(E56:E72)</f>
        <v>209631482.73000002</v>
      </c>
      <c r="F73" s="116">
        <f>SUM(F56:F72)</f>
        <v>18688679.919999998</v>
      </c>
      <c r="G73" s="110">
        <f>1-(+F73/E73)</f>
        <v>0.91084984146169234</v>
      </c>
      <c r="H73" s="2"/>
    </row>
    <row r="74" spans="1:8" x14ac:dyDescent="0.2">
      <c r="A74" s="33"/>
      <c r="B74" s="33"/>
      <c r="C74" s="33"/>
      <c r="D74" s="117"/>
      <c r="E74" s="118"/>
      <c r="F74" s="119"/>
      <c r="G74" s="119"/>
      <c r="H74" s="2"/>
    </row>
    <row r="75" spans="1:8" ht="18" x14ac:dyDescent="0.25">
      <c r="A75" s="34" t="s">
        <v>46</v>
      </c>
      <c r="B75" s="35"/>
      <c r="C75" s="35"/>
      <c r="D75" s="120"/>
      <c r="E75" s="120"/>
      <c r="F75" s="36">
        <f>F73+F39+F51</f>
        <v>21282769.809999999</v>
      </c>
      <c r="G75" s="120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5.75" x14ac:dyDescent="0.25">
      <c r="A77" s="4" t="s">
        <v>47</v>
      </c>
      <c r="B77" s="39"/>
      <c r="C77" s="39"/>
      <c r="D77" s="39"/>
      <c r="E77" s="39"/>
      <c r="F77" s="40"/>
      <c r="G77" s="39"/>
      <c r="H77" s="2"/>
    </row>
    <row r="78" spans="1:8" ht="15.75" x14ac:dyDescent="0.25">
      <c r="A78" s="4" t="s">
        <v>48</v>
      </c>
      <c r="B78" s="39"/>
      <c r="C78" s="39"/>
      <c r="D78" s="39"/>
      <c r="E78" s="39"/>
      <c r="F78" s="40"/>
      <c r="G78" s="39"/>
      <c r="H78" s="2"/>
    </row>
    <row r="79" spans="1:8" ht="15.75" x14ac:dyDescent="0.25">
      <c r="A79" s="4" t="s">
        <v>49</v>
      </c>
      <c r="B79" s="39"/>
      <c r="C79" s="39"/>
      <c r="D79" s="39"/>
      <c r="E79" s="39"/>
      <c r="F79" s="40"/>
      <c r="G79" s="39"/>
      <c r="H79" s="2"/>
    </row>
    <row r="80" spans="1:8" ht="15.75" x14ac:dyDescent="0.25">
      <c r="A80" s="4"/>
      <c r="B80" s="39"/>
      <c r="C80" s="39"/>
      <c r="D80" s="39"/>
      <c r="E80" s="39"/>
      <c r="F80" s="40"/>
      <c r="G80" s="39"/>
      <c r="H80" s="2"/>
    </row>
    <row r="81" spans="1:8" ht="18" x14ac:dyDescent="0.25">
      <c r="A81" s="41" t="s">
        <v>50</v>
      </c>
      <c r="B81" s="38"/>
      <c r="C81" s="38"/>
      <c r="D81" s="38"/>
      <c r="E81" s="38"/>
      <c r="F81" s="36"/>
      <c r="G81" s="38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75" right="0.75" top="0.25" bottom="0.25" header="0.5" footer="0.5"/>
  <pageSetup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HORSESHOE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2024-04-08T21:36:56Z</cp:lastPrinted>
  <dcterms:created xsi:type="dcterms:W3CDTF">2012-06-07T14:04:25Z</dcterms:created>
  <dcterms:modified xsi:type="dcterms:W3CDTF">2024-06-06T20:05:43Z</dcterms:modified>
</cp:coreProperties>
</file>